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99" i="1" l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96" i="1" l="1"/>
  <c r="E33" i="1"/>
  <c r="G30" i="1"/>
  <c r="D86" i="1"/>
  <c r="G97" i="1"/>
  <c r="E97" i="1"/>
  <c r="G96" i="1"/>
  <c r="D87" i="1"/>
  <c r="D97" i="1"/>
  <c r="E32" i="1"/>
  <c r="G88" i="1"/>
  <c r="G86" i="1"/>
  <c r="G83" i="1"/>
  <c r="G81" i="1"/>
  <c r="D50" i="1"/>
  <c r="D96" i="1" s="1"/>
  <c r="E50" i="1"/>
  <c r="E51" i="1"/>
  <c r="D42" i="1"/>
  <c r="E42" i="1"/>
  <c r="E46" i="1"/>
  <c r="E44" i="1"/>
  <c r="D30" i="1"/>
  <c r="E30" i="1"/>
  <c r="E96" i="1" s="1"/>
  <c r="E43" i="1"/>
  <c r="E39" i="1"/>
  <c r="E38" i="1"/>
  <c r="E37" i="1"/>
  <c r="E36" i="1"/>
  <c r="E35" i="1"/>
  <c r="E34" i="1"/>
  <c r="E23" i="1"/>
  <c r="D23" i="1"/>
  <c r="D27" i="1"/>
  <c r="E28" i="1"/>
  <c r="E27" i="1"/>
  <c r="E24" i="1"/>
  <c r="E18" i="1"/>
  <c r="D18" i="1"/>
  <c r="D21" i="1"/>
  <c r="E21" i="1"/>
  <c r="E19" i="1"/>
  <c r="E12" i="1" l="1"/>
  <c r="E8" i="1"/>
  <c r="E7" i="1"/>
  <c r="D7" i="1"/>
</calcChain>
</file>

<file path=xl/sharedStrings.xml><?xml version="1.0" encoding="utf-8"?>
<sst xmlns="http://schemas.openxmlformats.org/spreadsheetml/2006/main" count="115" uniqueCount="110">
  <si>
    <t>r.br.</t>
  </si>
  <si>
    <t>ŠIFRA</t>
  </si>
  <si>
    <t xml:space="preserve">N A Z I V </t>
  </si>
  <si>
    <t xml:space="preserve">PLAN 2016. </t>
  </si>
  <si>
    <t>Glavni program Z01.  FINANCIRANJE IZ VLASTITIH I NAMJENSKIH PRIHODA</t>
  </si>
  <si>
    <t>Program 1001.FINANCIRANJE DJELATNOSTI PRORAČUNSKIH KORISNIKA IZ</t>
  </si>
  <si>
    <t>VLASTITIH I NAMJENSKIH PRIHODA</t>
  </si>
  <si>
    <t>Aktivnost Z100001. DJELATNOST PRORAČUNSKIH KORISNIKA KOJE SE</t>
  </si>
  <si>
    <t>FINANCIRA IZ VLASTITIH I NAMJENSKIH PRIHODA</t>
  </si>
  <si>
    <t>Plaće ( bruto 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</si>
  <si>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</si>
  <si>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</si>
  <si>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</si>
  <si>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</si>
  <si>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</si>
  <si>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</si>
  <si>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</si>
  <si>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 za obvezno zdravstveno osiguranje</t>
  </si>
  <si>
    <t>Doprinos za obvezno osiguranje u slučaju nezaposlenosti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</si>
  <si>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</si>
  <si>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</si>
  <si>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</si>
  <si>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</si>
  <si>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nakande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</si>
  <si>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</si>
  <si>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</si>
  <si>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</si>
  <si>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</si>
  <si>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</si>
  <si>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</si>
  <si>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</si>
  <si>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</si>
  <si>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</si>
  <si>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</si>
  <si>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</si>
  <si>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</si>
  <si>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</si>
  <si>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</si>
  <si>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</si>
  <si>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</si>
  <si>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</si>
  <si>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javnog odnosa</t>
  </si>
  <si>
    <t>Ostali nespomenuti rashodi poslovanja</t>
  </si>
  <si>
    <t>Naknade za rad predstavničkih i izvršnih tijela, povjerenstava i sl.</t>
  </si>
  <si>
    <t>Premije osiguranja</t>
  </si>
  <si>
    <t>Reperezentacija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</si>
  <si>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</si>
  <si>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</si>
  <si>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</si>
  <si>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</si>
  <si>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</si>
  <si>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</si>
  <si>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nespomenuti financijski rashodi</t>
  </si>
  <si>
    <t>Ostale naknade građanima i kućanstvima iz proračuna</t>
  </si>
  <si>
    <t>Ostale naknade građanima i kućanstvima u novcu</t>
  </si>
  <si>
    <t>Kazne, penali i naknade štete</t>
  </si>
  <si>
    <t>Naknade šteta pravnim i fizičkim osobama</t>
  </si>
  <si>
    <t>Nematerijalna Imovina</t>
  </si>
  <si>
    <t>Licence</t>
  </si>
  <si>
    <t>Ostala prava</t>
  </si>
  <si>
    <t>Građevinski objekti</t>
  </si>
  <si>
    <t>Poslovni objekti</t>
  </si>
  <si>
    <t>Postrojenja i oprema</t>
  </si>
  <si>
    <t>Uredska oprema i namještaj</t>
  </si>
  <si>
    <t>Oprema za održavanje i zaštitu</t>
  </si>
  <si>
    <t>Medicinska i laboratorijska oprema</t>
  </si>
  <si>
    <t>Prijevozna sredstva</t>
  </si>
  <si>
    <t>Prijevozna sredstva u cestovnom prometu</t>
  </si>
  <si>
    <t>Dodatna ulaganja na građevinskim objektima</t>
  </si>
  <si>
    <t>Dodatna konta i iznosi (nisu uključeni u proračun Grada)</t>
  </si>
  <si>
    <t>Razred 3:</t>
  </si>
  <si>
    <t>Tekuće donacije u novcu</t>
  </si>
  <si>
    <t>Razred 4:</t>
  </si>
  <si>
    <t>Komunikacijska oprema</t>
  </si>
  <si>
    <t>Sportska i glazbena oprema</t>
  </si>
  <si>
    <t>Uređaji, strojevi i oprema za ostale namjene</t>
  </si>
  <si>
    <t>Ostali građevinski objekti</t>
  </si>
  <si>
    <t>Knjige</t>
  </si>
  <si>
    <t>Ulaganja u računalne programe</t>
  </si>
  <si>
    <t>Ostala nematerijalna proizvedena imovina</t>
  </si>
  <si>
    <t>Razred 5:</t>
  </si>
  <si>
    <t>Opći prihodi i primici                HZZO</t>
  </si>
  <si>
    <t>Opći prihodi i primici                GRAD ZAGREB</t>
  </si>
  <si>
    <t xml:space="preserve">Opći prihodi i primici Decentralizrana   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</si>
  <si>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</si>
  <si>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</si>
  <si>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</si>
  <si>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</si>
  <si>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</si>
  <si>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</si>
  <si>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UKUPNO 1.-12. 2016.</t>
  </si>
  <si>
    <t>Negativne tečajne razlike i razlike zbog primljene valutne klauzule</t>
  </si>
  <si>
    <t>Naknade građanima i kućanstvima u naravi</t>
  </si>
  <si>
    <t>Tekuće donacije</t>
  </si>
  <si>
    <t>Naknada štete zaposlenima</t>
  </si>
  <si>
    <t>Ugovorene kazne i ostale naknade štete</t>
  </si>
  <si>
    <t>Ostale kazne</t>
  </si>
  <si>
    <t>Instrumenti, uređaji, strojevi</t>
  </si>
  <si>
    <t>Knjige, umjetnička djela i ostale izložbene vrijednosti</t>
  </si>
  <si>
    <t>Nematerijalna proizvedena imovina</t>
  </si>
  <si>
    <t>Dodatna ulaganja na postrojenjima i opremi</t>
  </si>
  <si>
    <t>Izdaci za dane zajmove kreditnim i ostalim financijskim institucijama izvan javnog sektora</t>
  </si>
  <si>
    <t>Dani zajmovi tuzemnim kreditnim institucijama izvan javnog sektora</t>
  </si>
  <si>
    <t>Izdaci za depozite i jamčevne pologe</t>
  </si>
  <si>
    <t>Izdaci za depozite u kreditinim i ostalim financijskim institucijama-tuzemni</t>
  </si>
  <si>
    <t>Otplata glavnice primljenih kredita i zajmova od kreditnih i ostalih financijskih institucija izvan javnog sektora</t>
  </si>
  <si>
    <t>Otplata glavnice primljenih kredita i zajmova od tuzemnih kreditnih institucija izvan javnog sektora</t>
  </si>
  <si>
    <t>UKUPNO 5:</t>
  </si>
  <si>
    <t>UKUPNO 3:</t>
  </si>
  <si>
    <t>UKUPNO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</si>
</sst>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6" fillId="9" borderId="0" applyNumberFormat="0" applyBorder="0" applyAlignment="0" applyProtection="0"/>
    <xf numFmtId="0" fontId="7" fillId="17" borderId="2" applyNumberFormat="0" applyAlignment="0" applyProtection="0"/>
    <xf numFmtId="0" fontId="8" fillId="18" borderId="3" applyNumberFormat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2" applyNumberFormat="0" applyAlignment="0" applyProtection="0"/>
    <xf numFmtId="0" fontId="14" fillId="0" borderId="7" applyNumberFormat="0" applyFill="0" applyAlignment="0" applyProtection="0"/>
    <xf numFmtId="0" fontId="15" fillId="10" borderId="0" applyNumberFormat="0" applyBorder="0" applyAlignment="0" applyProtection="0"/>
    <xf numFmtId="0" fontId="16" fillId="0" borderId="8" applyNumberFormat="0" applyFill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NumberFormat="1" applyBorder="1" applyAlignment="1" applyProtection="1">
      <alignment horizontal="center" vertical="center" wrapText="1"/>
    </xf>
    <xf numFmtId="0" fontId="0" fillId="2" borderId="1" xfId="1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2" borderId="1" xfId="1" applyBorder="1"/>
    <xf numFmtId="0" fontId="2" fillId="2" borderId="1" xfId="1" applyFont="1" applyBorder="1"/>
    <xf numFmtId="0" fontId="2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0" xfId="0" applyNumberFormat="1" applyFont="1"/>
    <xf numFmtId="3" fontId="0" fillId="0" borderId="1" xfId="0" applyNumberFormat="1" applyFont="1" applyBorder="1" applyAlignment="1">
      <alignment horizontal="center"/>
    </xf>
    <xf numFmtId="3" fontId="0" fillId="0" borderId="0" xfId="0" applyNumberFormat="1" applyFont="1"/>
    <xf numFmtId="3" fontId="1" fillId="2" borderId="1" xfId="1" applyNumberFormat="1" applyBorder="1" applyAlignment="1">
      <alignment horizontal="center"/>
    </xf>
    <xf numFmtId="3" fontId="1" fillId="2" borderId="1" xfId="1" applyNumberFormat="1" applyBorder="1"/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19" borderId="1" xfId="0" applyNumberFormat="1" applyFill="1" applyBorder="1" applyAlignment="1">
      <alignment horizontal="center"/>
    </xf>
    <xf numFmtId="3" fontId="2" fillId="19" borderId="1" xfId="0" applyNumberFormat="1" applyFont="1" applyFill="1" applyBorder="1" applyAlignment="1">
      <alignment horizontal="center"/>
    </xf>
    <xf numFmtId="3" fontId="1" fillId="19" borderId="0" xfId="1" applyNumberFormat="1" applyFill="1"/>
    <xf numFmtId="3" fontId="2" fillId="20" borderId="1" xfId="0" applyNumberFormat="1" applyFont="1" applyFill="1" applyBorder="1" applyAlignment="1">
      <alignment horizontal="center"/>
    </xf>
  </cellXfs>
  <cellStyles count="3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40% - Isticanje3" xfId="1" builtinId="39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2" xfId="2"/>
    <cellStyle name="Normalno" xfId="0" builtinId="0"/>
    <cellStyle name="Total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2"/>
  <sheetViews>
    <sheetView tabSelected="1" workbookViewId="0">
      <selection activeCell="R19" sqref="R19"/>
    </sheetView>
  </sheetViews>
  <sheetFormatPr defaultRowHeight="15" x14ac:dyDescent="0.25"/>
  <cols>
    <col min="1" max="1" width="4.5703125" style="1" customWidth="1"/>
    <col min="3" max="3" width="97.5703125" customWidth="1"/>
    <col min="4" max="4" width="17.28515625" style="1" customWidth="1"/>
    <col min="5" max="5" width="14.85546875" customWidth="1"/>
    <col min="6" max="6" width="15.42578125" customWidth="1"/>
    <col min="7" max="7" width="17" customWidth="1"/>
    <col min="8" max="8" width="14.28515625" customWidth="1"/>
    <col min="9" max="9" width="14.7109375" customWidth="1"/>
    <col min="10" max="10" width="14.140625" customWidth="1"/>
    <col min="11" max="12" width="14.5703125" customWidth="1"/>
    <col min="13" max="13" width="15.7109375" customWidth="1"/>
    <col min="14" max="14" width="16.85546875" customWidth="1"/>
    <col min="15" max="15" width="12.5703125" customWidth="1"/>
  </cols>
  <sheetData>
    <row r="1" spans="1:23" ht="39.7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4" t="s">
        <v>81</v>
      </c>
      <c r="F1" s="4" t="s">
        <v>82</v>
      </c>
      <c r="G1" s="4" t="s">
        <v>83</v>
      </c>
      <c r="H1" s="4" t="s">
        <v>84</v>
      </c>
      <c r="I1" s="4" t="s">
        <v>85</v>
      </c>
      <c r="J1" s="4" t="s">
        <v>86</v>
      </c>
      <c r="K1" s="4" t="s">
        <v>87</v>
      </c>
      <c r="L1" s="4" t="s">
        <v>88</v>
      </c>
      <c r="M1" s="4" t="s">
        <v>89</v>
      </c>
      <c r="N1" s="5" t="s">
        <v>90</v>
      </c>
    </row>
    <row r="2" spans="1:23" x14ac:dyDescent="0.25">
      <c r="A2" s="6"/>
      <c r="B2" s="7" t="s">
        <v>4</v>
      </c>
      <c r="C2" s="7"/>
      <c r="D2" s="15"/>
      <c r="E2" s="15"/>
      <c r="F2" s="15"/>
      <c r="G2" s="15"/>
      <c r="H2" s="15"/>
      <c r="I2" s="15"/>
      <c r="J2" s="15"/>
      <c r="K2" s="15"/>
      <c r="L2" s="15"/>
      <c r="M2" s="15"/>
      <c r="N2" s="18">
        <f>E2+F2+G2+H2+I2+J2+K2+L2+M2</f>
        <v>0</v>
      </c>
      <c r="O2" s="25"/>
      <c r="P2" s="25"/>
      <c r="Q2" s="25"/>
      <c r="R2" s="25"/>
      <c r="S2" s="25"/>
      <c r="T2" s="17"/>
      <c r="U2" s="17"/>
      <c r="V2" s="17"/>
      <c r="W2" s="17"/>
    </row>
    <row r="3" spans="1:23" x14ac:dyDescent="0.25">
      <c r="A3" s="6"/>
      <c r="B3" s="7" t="s">
        <v>5</v>
      </c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8">
        <f t="shared" ref="N3:N66" si="0">E3+F3+G3+H3+I3+J3+K3+L3+M3</f>
        <v>0</v>
      </c>
      <c r="O3" s="25"/>
      <c r="P3" s="25"/>
      <c r="Q3" s="25"/>
      <c r="R3" s="25"/>
      <c r="S3" s="25"/>
      <c r="T3" s="17"/>
      <c r="U3" s="17"/>
      <c r="V3" s="17"/>
      <c r="W3" s="17"/>
    </row>
    <row r="4" spans="1:23" x14ac:dyDescent="0.25">
      <c r="A4" s="6"/>
      <c r="B4" s="7" t="s">
        <v>6</v>
      </c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8">
        <f t="shared" si="0"/>
        <v>0</v>
      </c>
      <c r="O4" s="25"/>
      <c r="P4" s="25"/>
      <c r="Q4" s="25"/>
      <c r="R4" s="25"/>
      <c r="S4" s="25"/>
      <c r="T4" s="17"/>
      <c r="U4" s="17"/>
      <c r="V4" s="17"/>
      <c r="W4" s="17"/>
    </row>
    <row r="5" spans="1:23" ht="14.25" customHeight="1" x14ac:dyDescent="0.25">
      <c r="A5" s="6"/>
      <c r="B5" s="7" t="s">
        <v>7</v>
      </c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8">
        <f t="shared" si="0"/>
        <v>0</v>
      </c>
      <c r="O5" s="25"/>
      <c r="P5" s="25"/>
      <c r="Q5" s="25"/>
      <c r="R5" s="25"/>
      <c r="S5" s="25"/>
      <c r="T5" s="17"/>
      <c r="U5" s="17"/>
      <c r="V5" s="17"/>
      <c r="W5" s="17"/>
    </row>
    <row r="6" spans="1:23" x14ac:dyDescent="0.25">
      <c r="A6" s="6"/>
      <c r="B6" s="7" t="s">
        <v>8</v>
      </c>
      <c r="C6" s="7"/>
      <c r="D6" s="15"/>
      <c r="E6" s="15"/>
      <c r="F6" s="15"/>
      <c r="G6" s="15"/>
      <c r="H6" s="15"/>
      <c r="I6" s="15"/>
      <c r="J6" s="15"/>
      <c r="K6" s="15"/>
      <c r="L6" s="15"/>
      <c r="M6" s="15"/>
      <c r="N6" s="18">
        <f t="shared" si="0"/>
        <v>0</v>
      </c>
      <c r="O6" s="25"/>
      <c r="P6" s="25"/>
      <c r="Q6" s="25"/>
      <c r="R6" s="25"/>
      <c r="S6" s="25"/>
      <c r="T6" s="17"/>
      <c r="U6" s="17"/>
      <c r="V6" s="17"/>
      <c r="W6" s="17"/>
    </row>
    <row r="7" spans="1:23" s="11" customFormat="1" x14ac:dyDescent="0.25">
      <c r="A7" s="2"/>
      <c r="B7" s="7">
        <v>311</v>
      </c>
      <c r="C7" s="7" t="s">
        <v>9</v>
      </c>
      <c r="D7" s="18">
        <f>D8+D10</f>
        <v>17018978</v>
      </c>
      <c r="E7" s="18">
        <f>E8+E10</f>
        <v>16928793</v>
      </c>
      <c r="F7" s="18"/>
      <c r="G7" s="18"/>
      <c r="H7" s="18"/>
      <c r="I7" s="18"/>
      <c r="J7" s="18"/>
      <c r="K7" s="18"/>
      <c r="L7" s="18"/>
      <c r="M7" s="18"/>
      <c r="N7" s="18">
        <f t="shared" si="0"/>
        <v>16928793</v>
      </c>
      <c r="O7" s="26"/>
      <c r="P7" s="26"/>
      <c r="Q7" s="26"/>
      <c r="R7" s="26"/>
      <c r="S7" s="26"/>
      <c r="T7" s="20"/>
      <c r="U7" s="20"/>
      <c r="V7" s="20"/>
      <c r="W7" s="20"/>
    </row>
    <row r="8" spans="1:23" x14ac:dyDescent="0.25">
      <c r="A8" s="6">
        <v>1</v>
      </c>
      <c r="B8" s="8">
        <v>3111</v>
      </c>
      <c r="C8" s="8" t="s">
        <v>10</v>
      </c>
      <c r="D8" s="15">
        <v>15485531</v>
      </c>
      <c r="E8" s="15">
        <f>16928793-1533447</f>
        <v>15395346</v>
      </c>
      <c r="F8" s="15"/>
      <c r="G8" s="15"/>
      <c r="H8" s="15"/>
      <c r="I8" s="15"/>
      <c r="J8" s="15"/>
      <c r="K8" s="15"/>
      <c r="L8" s="15"/>
      <c r="M8" s="15"/>
      <c r="N8" s="18">
        <f t="shared" si="0"/>
        <v>15395346</v>
      </c>
      <c r="O8" s="25"/>
      <c r="P8" s="25"/>
      <c r="Q8" s="25"/>
      <c r="R8" s="25"/>
      <c r="S8" s="25"/>
      <c r="T8" s="17"/>
      <c r="U8" s="17"/>
      <c r="V8" s="17"/>
      <c r="W8" s="17"/>
    </row>
    <row r="9" spans="1:23" x14ac:dyDescent="0.25">
      <c r="A9" s="6">
        <v>2</v>
      </c>
      <c r="B9" s="8">
        <v>3112</v>
      </c>
      <c r="C9" s="8" t="s">
        <v>11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8">
        <f t="shared" si="0"/>
        <v>0</v>
      </c>
      <c r="O9" s="25"/>
      <c r="P9" s="25"/>
      <c r="Q9" s="25"/>
      <c r="R9" s="25"/>
      <c r="S9" s="25"/>
      <c r="T9" s="17"/>
      <c r="U9" s="17"/>
      <c r="V9" s="17"/>
      <c r="W9" s="17"/>
    </row>
    <row r="10" spans="1:23" x14ac:dyDescent="0.25">
      <c r="A10" s="6">
        <v>3</v>
      </c>
      <c r="B10" s="8">
        <v>3113</v>
      </c>
      <c r="C10" s="8" t="s">
        <v>12</v>
      </c>
      <c r="D10" s="15">
        <v>1533447</v>
      </c>
      <c r="E10" s="15">
        <v>1533447</v>
      </c>
      <c r="F10" s="15"/>
      <c r="G10" s="15"/>
      <c r="H10" s="15"/>
      <c r="I10" s="15"/>
      <c r="J10" s="15"/>
      <c r="K10" s="15"/>
      <c r="L10" s="15"/>
      <c r="M10" s="15"/>
      <c r="N10" s="18">
        <f t="shared" si="0"/>
        <v>1533447</v>
      </c>
      <c r="O10" s="25"/>
      <c r="P10" s="25"/>
      <c r="Q10" s="25"/>
      <c r="R10" s="25"/>
      <c r="S10" s="25"/>
      <c r="T10" s="17"/>
      <c r="U10" s="17"/>
      <c r="V10" s="17"/>
      <c r="W10" s="17"/>
    </row>
    <row r="11" spans="1:23" x14ac:dyDescent="0.25">
      <c r="A11" s="6">
        <v>4</v>
      </c>
      <c r="B11" s="8">
        <v>3114</v>
      </c>
      <c r="C11" s="8" t="s">
        <v>13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8">
        <f t="shared" si="0"/>
        <v>0</v>
      </c>
      <c r="O11" s="25"/>
      <c r="P11" s="25"/>
      <c r="Q11" s="25"/>
      <c r="R11" s="25"/>
      <c r="S11" s="25"/>
      <c r="T11" s="17"/>
      <c r="U11" s="17"/>
      <c r="V11" s="17"/>
      <c r="W11" s="17"/>
    </row>
    <row r="12" spans="1:23" s="11" customFormat="1" x14ac:dyDescent="0.25">
      <c r="A12" s="2"/>
      <c r="B12" s="7">
        <v>312</v>
      </c>
      <c r="C12" s="7" t="s">
        <v>14</v>
      </c>
      <c r="D12" s="18">
        <v>233455</v>
      </c>
      <c r="E12" s="18">
        <f>E13</f>
        <v>587396</v>
      </c>
      <c r="F12" s="18"/>
      <c r="G12" s="18"/>
      <c r="H12" s="18"/>
      <c r="I12" s="18"/>
      <c r="J12" s="18"/>
      <c r="K12" s="18"/>
      <c r="L12" s="18"/>
      <c r="M12" s="18"/>
      <c r="N12" s="18">
        <f t="shared" si="0"/>
        <v>587396</v>
      </c>
      <c r="O12" s="26"/>
      <c r="P12" s="26"/>
      <c r="Q12" s="26"/>
      <c r="R12" s="26"/>
      <c r="S12" s="26"/>
      <c r="T12" s="20"/>
      <c r="U12" s="20"/>
      <c r="V12" s="20"/>
      <c r="W12" s="20"/>
    </row>
    <row r="13" spans="1:23" x14ac:dyDescent="0.25">
      <c r="A13" s="6">
        <v>5</v>
      </c>
      <c r="B13" s="8">
        <v>3121</v>
      </c>
      <c r="C13" s="8" t="s">
        <v>14</v>
      </c>
      <c r="D13" s="15">
        <v>233455</v>
      </c>
      <c r="E13" s="15">
        <v>587396</v>
      </c>
      <c r="F13" s="15"/>
      <c r="G13" s="15"/>
      <c r="H13" s="15"/>
      <c r="I13" s="15"/>
      <c r="J13" s="15"/>
      <c r="K13" s="15"/>
      <c r="L13" s="15"/>
      <c r="M13" s="15"/>
      <c r="N13" s="18">
        <f t="shared" si="0"/>
        <v>587396</v>
      </c>
      <c r="O13" s="25"/>
      <c r="P13" s="25"/>
      <c r="Q13" s="25"/>
      <c r="R13" s="25"/>
      <c r="S13" s="25"/>
      <c r="T13" s="17"/>
      <c r="U13" s="17"/>
      <c r="V13" s="17"/>
      <c r="W13" s="17"/>
    </row>
    <row r="14" spans="1:23" s="11" customFormat="1" x14ac:dyDescent="0.25">
      <c r="A14" s="2"/>
      <c r="B14" s="7">
        <v>313</v>
      </c>
      <c r="C14" s="7" t="s">
        <v>15</v>
      </c>
      <c r="D14" s="18">
        <v>2682138</v>
      </c>
      <c r="E14" s="18">
        <v>2640349</v>
      </c>
      <c r="F14" s="18"/>
      <c r="G14" s="18"/>
      <c r="H14" s="18"/>
      <c r="I14" s="18"/>
      <c r="J14" s="18"/>
      <c r="K14" s="18"/>
      <c r="L14" s="18"/>
      <c r="M14" s="18"/>
      <c r="N14" s="18">
        <f t="shared" si="0"/>
        <v>2640349</v>
      </c>
      <c r="O14" s="26"/>
      <c r="P14" s="26"/>
      <c r="Q14" s="26"/>
      <c r="R14" s="26"/>
      <c r="S14" s="26"/>
      <c r="T14" s="20"/>
      <c r="U14" s="20"/>
      <c r="V14" s="20"/>
      <c r="W14" s="20"/>
    </row>
    <row r="15" spans="1:23" x14ac:dyDescent="0.25">
      <c r="A15" s="6">
        <v>6</v>
      </c>
      <c r="B15" s="8">
        <v>3131</v>
      </c>
      <c r="C15" s="8" t="s">
        <v>16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8">
        <f t="shared" si="0"/>
        <v>0</v>
      </c>
      <c r="O15" s="25"/>
      <c r="P15" s="25"/>
      <c r="Q15" s="25"/>
      <c r="R15" s="25"/>
      <c r="S15" s="25"/>
      <c r="T15" s="17"/>
      <c r="U15" s="17"/>
      <c r="V15" s="17"/>
      <c r="W15" s="17"/>
    </row>
    <row r="16" spans="1:23" x14ac:dyDescent="0.25">
      <c r="A16" s="6">
        <v>7</v>
      </c>
      <c r="B16" s="8">
        <v>3132</v>
      </c>
      <c r="C16" s="8" t="s">
        <v>17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8">
        <f t="shared" si="0"/>
        <v>0</v>
      </c>
      <c r="O16" s="25"/>
      <c r="P16" s="25"/>
      <c r="Q16" s="25"/>
      <c r="R16" s="25"/>
      <c r="S16" s="25"/>
      <c r="T16" s="17"/>
      <c r="U16" s="17"/>
      <c r="V16" s="17"/>
      <c r="W16" s="17"/>
    </row>
    <row r="17" spans="1:23" x14ac:dyDescent="0.25">
      <c r="A17" s="6">
        <v>8</v>
      </c>
      <c r="B17" s="8">
        <v>3133</v>
      </c>
      <c r="C17" s="8" t="s">
        <v>18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8">
        <f t="shared" si="0"/>
        <v>0</v>
      </c>
      <c r="O17" s="25"/>
      <c r="P17" s="25"/>
      <c r="Q17" s="25"/>
      <c r="R17" s="25"/>
      <c r="S17" s="25"/>
      <c r="T17" s="17"/>
      <c r="U17" s="17"/>
      <c r="V17" s="17"/>
      <c r="W17" s="17"/>
    </row>
    <row r="18" spans="1:23" s="11" customFormat="1" x14ac:dyDescent="0.25">
      <c r="A18" s="2"/>
      <c r="B18" s="7">
        <v>321</v>
      </c>
      <c r="C18" s="7" t="s">
        <v>19</v>
      </c>
      <c r="D18" s="18">
        <f>D19+D20+D21</f>
        <v>806250</v>
      </c>
      <c r="E18" s="18">
        <f>E19+E20+E21</f>
        <v>863211.94000000006</v>
      </c>
      <c r="F18" s="18"/>
      <c r="G18" s="18"/>
      <c r="H18" s="18"/>
      <c r="I18" s="18"/>
      <c r="J18" s="18"/>
      <c r="K18" s="18"/>
      <c r="L18" s="18"/>
      <c r="M18" s="18"/>
      <c r="N18" s="18">
        <f t="shared" si="0"/>
        <v>863211.94000000006</v>
      </c>
      <c r="O18" s="26"/>
      <c r="P18" s="26"/>
      <c r="Q18" s="26"/>
      <c r="R18" s="26"/>
      <c r="S18" s="26"/>
      <c r="T18" s="20"/>
      <c r="U18" s="20"/>
      <c r="V18" s="20"/>
      <c r="W18" s="20"/>
    </row>
    <row r="19" spans="1:23" x14ac:dyDescent="0.25">
      <c r="A19" s="6">
        <v>9</v>
      </c>
      <c r="B19" s="8">
        <v>3211</v>
      </c>
      <c r="C19" s="8" t="s">
        <v>20</v>
      </c>
      <c r="D19" s="15">
        <v>18000</v>
      </c>
      <c r="E19" s="15">
        <f>3525+750.4+5367+1142+5725+2330.52</f>
        <v>18839.920000000002</v>
      </c>
      <c r="F19" s="15"/>
      <c r="G19" s="15"/>
      <c r="H19" s="15"/>
      <c r="I19" s="15"/>
      <c r="J19" s="15"/>
      <c r="K19" s="15"/>
      <c r="L19" s="15"/>
      <c r="M19" s="15"/>
      <c r="N19" s="18">
        <f t="shared" si="0"/>
        <v>18839.920000000002</v>
      </c>
      <c r="O19" s="25"/>
      <c r="P19" s="25"/>
      <c r="Q19" s="25"/>
      <c r="R19" s="25"/>
      <c r="S19" s="25"/>
      <c r="T19" s="17"/>
      <c r="U19" s="17"/>
      <c r="V19" s="17"/>
      <c r="W19" s="17"/>
    </row>
    <row r="20" spans="1:23" x14ac:dyDescent="0.25">
      <c r="A20" s="6">
        <v>10</v>
      </c>
      <c r="B20" s="8">
        <v>3212</v>
      </c>
      <c r="C20" s="8" t="s">
        <v>21</v>
      </c>
      <c r="D20" s="15">
        <v>756903</v>
      </c>
      <c r="E20" s="15">
        <v>762176</v>
      </c>
      <c r="F20" s="15"/>
      <c r="G20" s="15"/>
      <c r="H20" s="15"/>
      <c r="I20" s="15"/>
      <c r="J20" s="15"/>
      <c r="K20" s="15"/>
      <c r="L20" s="15"/>
      <c r="M20" s="15"/>
      <c r="N20" s="18">
        <f t="shared" si="0"/>
        <v>762176</v>
      </c>
      <c r="O20" s="25"/>
      <c r="P20" s="25"/>
      <c r="Q20" s="25"/>
      <c r="R20" s="25"/>
      <c r="S20" s="25"/>
      <c r="T20" s="17"/>
      <c r="U20" s="17"/>
      <c r="V20" s="17"/>
      <c r="W20" s="17"/>
    </row>
    <row r="21" spans="1:23" x14ac:dyDescent="0.25">
      <c r="A21" s="6">
        <v>11</v>
      </c>
      <c r="B21" s="8">
        <v>3213</v>
      </c>
      <c r="C21" s="8" t="s">
        <v>22</v>
      </c>
      <c r="D21" s="15">
        <f>49347-18000</f>
        <v>31347</v>
      </c>
      <c r="E21" s="15">
        <f>77271.02+4925</f>
        <v>82196.02</v>
      </c>
      <c r="F21" s="15"/>
      <c r="G21" s="15"/>
      <c r="H21" s="15"/>
      <c r="I21" s="15"/>
      <c r="J21" s="15"/>
      <c r="K21" s="15"/>
      <c r="L21" s="15"/>
      <c r="M21" s="15"/>
      <c r="N21" s="18">
        <f t="shared" si="0"/>
        <v>82196.02</v>
      </c>
      <c r="O21" s="25"/>
      <c r="P21" s="25"/>
      <c r="Q21" s="25"/>
      <c r="R21" s="25"/>
      <c r="S21" s="25"/>
      <c r="T21" s="17"/>
      <c r="U21" s="17"/>
      <c r="V21" s="17"/>
      <c r="W21" s="17"/>
    </row>
    <row r="22" spans="1:23" x14ac:dyDescent="0.25">
      <c r="A22" s="6">
        <v>12</v>
      </c>
      <c r="B22" s="8">
        <v>3214</v>
      </c>
      <c r="C22" s="8" t="s">
        <v>23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8">
        <f t="shared" si="0"/>
        <v>0</v>
      </c>
      <c r="O22" s="25"/>
      <c r="P22" s="25"/>
      <c r="Q22" s="25"/>
      <c r="R22" s="25"/>
      <c r="S22" s="25"/>
      <c r="T22" s="17"/>
      <c r="U22" s="17"/>
      <c r="V22" s="17"/>
      <c r="W22" s="17"/>
    </row>
    <row r="23" spans="1:23" s="11" customFormat="1" x14ac:dyDescent="0.25">
      <c r="A23" s="2"/>
      <c r="B23" s="7">
        <v>322</v>
      </c>
      <c r="C23" s="7" t="s">
        <v>24</v>
      </c>
      <c r="D23" s="18">
        <f>D24+D25+D26+D27+D28+D29</f>
        <v>6130065</v>
      </c>
      <c r="E23" s="18">
        <f>E24+E25+E26+E27+E28+E29</f>
        <v>6236755.4799999995</v>
      </c>
      <c r="F23" s="18"/>
      <c r="G23" s="18"/>
      <c r="H23" s="18"/>
      <c r="I23" s="18"/>
      <c r="J23" s="18"/>
      <c r="K23" s="18"/>
      <c r="L23" s="18"/>
      <c r="M23" s="18"/>
      <c r="N23" s="18">
        <f t="shared" si="0"/>
        <v>6236755.4799999995</v>
      </c>
      <c r="O23" s="26"/>
      <c r="P23" s="26"/>
      <c r="Q23" s="26"/>
      <c r="R23" s="26"/>
      <c r="S23" s="26"/>
      <c r="T23" s="20"/>
      <c r="U23" s="20"/>
      <c r="V23" s="20"/>
      <c r="W23" s="20"/>
    </row>
    <row r="24" spans="1:23" x14ac:dyDescent="0.25">
      <c r="A24" s="6">
        <v>13</v>
      </c>
      <c r="B24" s="8">
        <v>3221</v>
      </c>
      <c r="C24" s="8" t="s">
        <v>25</v>
      </c>
      <c r="D24" s="15">
        <v>190233</v>
      </c>
      <c r="E24" s="15">
        <f>67017+128004</f>
        <v>195021</v>
      </c>
      <c r="F24" s="15"/>
      <c r="G24" s="15"/>
      <c r="H24" s="15"/>
      <c r="I24" s="15"/>
      <c r="J24" s="15"/>
      <c r="K24" s="15"/>
      <c r="L24" s="15"/>
      <c r="M24" s="15"/>
      <c r="N24" s="18">
        <f t="shared" si="0"/>
        <v>195021</v>
      </c>
      <c r="O24" s="25"/>
      <c r="P24" s="25"/>
      <c r="Q24" s="25"/>
      <c r="R24" s="25"/>
      <c r="S24" s="25"/>
      <c r="T24" s="17"/>
      <c r="U24" s="17"/>
      <c r="V24" s="17"/>
      <c r="W24" s="17"/>
    </row>
    <row r="25" spans="1:23" x14ac:dyDescent="0.25">
      <c r="A25" s="6">
        <v>14</v>
      </c>
      <c r="B25" s="8">
        <v>3222</v>
      </c>
      <c r="C25" s="8" t="s">
        <v>26</v>
      </c>
      <c r="D25" s="15">
        <v>5322836</v>
      </c>
      <c r="E25" s="15">
        <v>5398187</v>
      </c>
      <c r="F25" s="15"/>
      <c r="G25" s="15"/>
      <c r="H25" s="15"/>
      <c r="I25" s="15"/>
      <c r="J25" s="15"/>
      <c r="K25" s="15"/>
      <c r="L25" s="15"/>
      <c r="M25" s="15"/>
      <c r="N25" s="18">
        <f t="shared" si="0"/>
        <v>5398187</v>
      </c>
      <c r="O25" s="25"/>
      <c r="P25" s="25"/>
      <c r="Q25" s="25"/>
      <c r="R25" s="25"/>
      <c r="S25" s="25"/>
      <c r="T25" s="17"/>
      <c r="U25" s="17"/>
      <c r="V25" s="17"/>
      <c r="W25" s="17"/>
    </row>
    <row r="26" spans="1:23" x14ac:dyDescent="0.25">
      <c r="A26" s="6">
        <v>15</v>
      </c>
      <c r="B26" s="8">
        <v>3223</v>
      </c>
      <c r="C26" s="8" t="s">
        <v>27</v>
      </c>
      <c r="D26" s="15">
        <v>403445</v>
      </c>
      <c r="E26" s="15">
        <v>453685</v>
      </c>
      <c r="F26" s="15"/>
      <c r="G26" s="15"/>
      <c r="H26" s="15"/>
      <c r="I26" s="15"/>
      <c r="J26" s="15"/>
      <c r="K26" s="15"/>
      <c r="L26" s="15"/>
      <c r="M26" s="15"/>
      <c r="N26" s="18">
        <f t="shared" si="0"/>
        <v>453685</v>
      </c>
      <c r="O26" s="25"/>
      <c r="P26" s="25"/>
      <c r="Q26" s="25"/>
      <c r="R26" s="25"/>
      <c r="S26" s="25"/>
      <c r="T26" s="17"/>
      <c r="U26" s="17"/>
      <c r="V26" s="17"/>
      <c r="W26" s="17"/>
    </row>
    <row r="27" spans="1:23" x14ac:dyDescent="0.25">
      <c r="A27" s="6">
        <v>16</v>
      </c>
      <c r="B27" s="8">
        <v>3224</v>
      </c>
      <c r="C27" s="8" t="s">
        <v>28</v>
      </c>
      <c r="D27" s="15">
        <f>150000-13449</f>
        <v>136551</v>
      </c>
      <c r="E27" s="15">
        <f>57551.95+27833.63+1165.65+16296.38+11670.35</f>
        <v>114517.96</v>
      </c>
      <c r="F27" s="15"/>
      <c r="G27" s="15"/>
      <c r="H27" s="15"/>
      <c r="I27" s="15"/>
      <c r="J27" s="15"/>
      <c r="K27" s="15"/>
      <c r="L27" s="15"/>
      <c r="M27" s="15"/>
      <c r="N27" s="18">
        <f t="shared" si="0"/>
        <v>114517.96</v>
      </c>
      <c r="O27" s="25"/>
      <c r="P27" s="25"/>
      <c r="Q27" s="25"/>
      <c r="R27" s="25"/>
      <c r="S27" s="25"/>
      <c r="T27" s="17"/>
      <c r="U27" s="17"/>
      <c r="V27" s="17"/>
      <c r="W27" s="17"/>
    </row>
    <row r="28" spans="1:23" x14ac:dyDescent="0.25">
      <c r="A28" s="6">
        <v>17</v>
      </c>
      <c r="B28" s="8">
        <v>3225</v>
      </c>
      <c r="C28" s="8" t="s">
        <v>29</v>
      </c>
      <c r="D28" s="15">
        <v>65000</v>
      </c>
      <c r="E28" s="15">
        <f>59698.27+3760</f>
        <v>63458.27</v>
      </c>
      <c r="F28" s="15"/>
      <c r="G28" s="15"/>
      <c r="H28" s="15"/>
      <c r="I28" s="15"/>
      <c r="J28" s="15"/>
      <c r="K28" s="15"/>
      <c r="L28" s="15"/>
      <c r="M28" s="15"/>
      <c r="N28" s="18">
        <f t="shared" si="0"/>
        <v>63458.27</v>
      </c>
      <c r="O28" s="25"/>
      <c r="P28" s="25"/>
      <c r="Q28" s="25"/>
      <c r="R28" s="25"/>
      <c r="S28" s="25"/>
      <c r="T28" s="17"/>
      <c r="U28" s="17"/>
      <c r="V28" s="17"/>
      <c r="W28" s="17"/>
    </row>
    <row r="29" spans="1:23" x14ac:dyDescent="0.25">
      <c r="A29" s="6">
        <v>18</v>
      </c>
      <c r="B29" s="8">
        <v>3227</v>
      </c>
      <c r="C29" s="8" t="s">
        <v>30</v>
      </c>
      <c r="D29" s="15">
        <v>12000</v>
      </c>
      <c r="E29" s="15">
        <v>11886.25</v>
      </c>
      <c r="F29" s="15"/>
      <c r="G29" s="15"/>
      <c r="H29" s="15"/>
      <c r="I29" s="15"/>
      <c r="J29" s="15"/>
      <c r="K29" s="15"/>
      <c r="L29" s="15"/>
      <c r="M29" s="15"/>
      <c r="N29" s="18">
        <f t="shared" si="0"/>
        <v>11886.25</v>
      </c>
      <c r="O29" s="25"/>
      <c r="P29" s="25"/>
      <c r="Q29" s="25"/>
      <c r="R29" s="25"/>
      <c r="S29" s="25"/>
      <c r="T29" s="17"/>
      <c r="U29" s="17"/>
      <c r="V29" s="17"/>
      <c r="W29" s="17"/>
    </row>
    <row r="30" spans="1:23" s="11" customFormat="1" x14ac:dyDescent="0.25">
      <c r="A30" s="2"/>
      <c r="B30" s="7">
        <v>323</v>
      </c>
      <c r="C30" s="7" t="s">
        <v>31</v>
      </c>
      <c r="D30" s="18">
        <f>D31+D32+D33+D34+D35+D36+D37+D38+D39</f>
        <v>2262387</v>
      </c>
      <c r="E30" s="18">
        <f>E31+E32+E33+E34+E35+E36+E37+E38+E39</f>
        <v>1975183.12</v>
      </c>
      <c r="F30" s="18"/>
      <c r="G30" s="18">
        <f>G32</f>
        <v>324162</v>
      </c>
      <c r="H30" s="18"/>
      <c r="I30" s="18"/>
      <c r="J30" s="18"/>
      <c r="K30" s="18"/>
      <c r="L30" s="18"/>
      <c r="M30" s="18"/>
      <c r="N30" s="18">
        <f t="shared" si="0"/>
        <v>2299345.12</v>
      </c>
      <c r="O30" s="26"/>
      <c r="P30" s="26"/>
      <c r="Q30" s="26"/>
      <c r="R30" s="26"/>
      <c r="S30" s="26"/>
      <c r="T30" s="20"/>
      <c r="U30" s="20"/>
      <c r="V30" s="20"/>
      <c r="W30" s="20"/>
    </row>
    <row r="31" spans="1:23" x14ac:dyDescent="0.25">
      <c r="A31" s="6">
        <v>19</v>
      </c>
      <c r="B31" s="8">
        <v>3231</v>
      </c>
      <c r="C31" s="8" t="s">
        <v>32</v>
      </c>
      <c r="D31" s="15">
        <v>43711</v>
      </c>
      <c r="E31" s="15">
        <v>47583</v>
      </c>
      <c r="F31" s="15"/>
      <c r="G31" s="15"/>
      <c r="H31" s="15"/>
      <c r="I31" s="15"/>
      <c r="J31" s="15"/>
      <c r="K31" s="15"/>
      <c r="L31" s="15"/>
      <c r="M31" s="15"/>
      <c r="N31" s="18">
        <f t="shared" si="0"/>
        <v>47583</v>
      </c>
      <c r="O31" s="25"/>
      <c r="P31" s="25"/>
      <c r="Q31" s="25"/>
      <c r="R31" s="25"/>
      <c r="S31" s="25"/>
      <c r="T31" s="17"/>
      <c r="U31" s="17"/>
      <c r="V31" s="17"/>
      <c r="W31" s="17"/>
    </row>
    <row r="32" spans="1:23" x14ac:dyDescent="0.25">
      <c r="A32" s="6">
        <v>20</v>
      </c>
      <c r="B32" s="8">
        <v>3232</v>
      </c>
      <c r="C32" s="8" t="s">
        <v>33</v>
      </c>
      <c r="D32" s="15">
        <v>545439</v>
      </c>
      <c r="E32" s="15">
        <f>528995-324162</f>
        <v>204833</v>
      </c>
      <c r="F32" s="15"/>
      <c r="G32" s="15">
        <v>324162</v>
      </c>
      <c r="H32" s="15"/>
      <c r="I32" s="15"/>
      <c r="J32" s="15"/>
      <c r="K32" s="15"/>
      <c r="L32" s="15"/>
      <c r="M32" s="15"/>
      <c r="N32" s="18">
        <f t="shared" si="0"/>
        <v>528995</v>
      </c>
      <c r="O32" s="25"/>
      <c r="P32" s="25"/>
      <c r="Q32" s="25"/>
      <c r="R32" s="25"/>
      <c r="S32" s="25"/>
      <c r="T32" s="17"/>
      <c r="U32" s="17"/>
      <c r="V32" s="17"/>
      <c r="W32" s="17"/>
    </row>
    <row r="33" spans="1:23" x14ac:dyDescent="0.25">
      <c r="A33" s="6">
        <v>21</v>
      </c>
      <c r="B33" s="8">
        <v>3233</v>
      </c>
      <c r="C33" s="8" t="s">
        <v>34</v>
      </c>
      <c r="D33" s="15">
        <v>100000</v>
      </c>
      <c r="E33" s="28">
        <f>4630+24182.63+79837.5-37785</f>
        <v>70865.13</v>
      </c>
      <c r="F33" s="15"/>
      <c r="G33" s="15"/>
      <c r="H33" s="15"/>
      <c r="I33" s="15"/>
      <c r="J33" s="15"/>
      <c r="K33" s="15">
        <v>37785</v>
      </c>
      <c r="L33" s="15"/>
      <c r="M33" s="15"/>
      <c r="N33" s="18">
        <f t="shared" si="0"/>
        <v>108650.13</v>
      </c>
      <c r="O33" s="25"/>
      <c r="P33" s="25"/>
      <c r="Q33" s="25"/>
      <c r="R33" s="25"/>
      <c r="S33" s="25"/>
      <c r="T33" s="17"/>
      <c r="U33" s="17"/>
      <c r="V33" s="17"/>
      <c r="W33" s="17"/>
    </row>
    <row r="34" spans="1:23" x14ac:dyDescent="0.25">
      <c r="A34" s="6">
        <v>22</v>
      </c>
      <c r="B34" s="8">
        <v>3234</v>
      </c>
      <c r="C34" s="8" t="s">
        <v>35</v>
      </c>
      <c r="D34" s="15">
        <v>400000</v>
      </c>
      <c r="E34" s="28">
        <f>62652.44+334883.9+8175+5606.25+7070.75</f>
        <v>418388.34</v>
      </c>
      <c r="F34" s="15"/>
      <c r="G34" s="15"/>
      <c r="H34" s="15"/>
      <c r="I34" s="15"/>
      <c r="J34" s="15"/>
      <c r="K34" s="15"/>
      <c r="L34" s="15"/>
      <c r="M34" s="15"/>
      <c r="N34" s="18">
        <f t="shared" si="0"/>
        <v>418388.34</v>
      </c>
      <c r="O34" s="25"/>
      <c r="P34" s="25"/>
      <c r="Q34" s="25"/>
      <c r="R34" s="25"/>
      <c r="S34" s="25"/>
      <c r="T34" s="17"/>
      <c r="U34" s="17"/>
      <c r="V34" s="17"/>
      <c r="W34" s="17"/>
    </row>
    <row r="35" spans="1:23" x14ac:dyDescent="0.25">
      <c r="A35" s="6">
        <v>23</v>
      </c>
      <c r="B35" s="8">
        <v>3235</v>
      </c>
      <c r="C35" s="8" t="s">
        <v>36</v>
      </c>
      <c r="D35" s="15">
        <v>100000</v>
      </c>
      <c r="E35" s="28">
        <f>1875+91859.63+5462.5</f>
        <v>99197.13</v>
      </c>
      <c r="F35" s="15"/>
      <c r="G35" s="15"/>
      <c r="H35" s="15"/>
      <c r="I35" s="15"/>
      <c r="J35" s="15"/>
      <c r="K35" s="15"/>
      <c r="L35" s="15"/>
      <c r="M35" s="15"/>
      <c r="N35" s="18">
        <f t="shared" si="0"/>
        <v>99197.13</v>
      </c>
      <c r="O35" s="25"/>
      <c r="P35" s="25"/>
      <c r="Q35" s="25"/>
      <c r="R35" s="25"/>
      <c r="S35" s="25"/>
      <c r="T35" s="17"/>
      <c r="U35" s="17"/>
      <c r="V35" s="17"/>
      <c r="W35" s="17"/>
    </row>
    <row r="36" spans="1:23" x14ac:dyDescent="0.25">
      <c r="A36" s="6">
        <v>24</v>
      </c>
      <c r="B36" s="8">
        <v>3236</v>
      </c>
      <c r="C36" s="8" t="s">
        <v>37</v>
      </c>
      <c r="D36" s="15">
        <v>673076</v>
      </c>
      <c r="E36" s="28">
        <f>17068.15+562090</f>
        <v>579158.15</v>
      </c>
      <c r="F36" s="15"/>
      <c r="G36" s="15"/>
      <c r="H36" s="15"/>
      <c r="I36" s="15"/>
      <c r="J36" s="15"/>
      <c r="K36" s="15"/>
      <c r="L36" s="15"/>
      <c r="M36" s="15"/>
      <c r="N36" s="18">
        <f t="shared" si="0"/>
        <v>579158.15</v>
      </c>
      <c r="O36" s="25"/>
      <c r="P36" s="25"/>
      <c r="Q36" s="25"/>
      <c r="R36" s="25"/>
      <c r="S36" s="25"/>
      <c r="T36" s="17"/>
      <c r="U36" s="17"/>
      <c r="V36" s="17"/>
      <c r="W36" s="17"/>
    </row>
    <row r="37" spans="1:23" x14ac:dyDescent="0.25">
      <c r="A37" s="6">
        <v>25</v>
      </c>
      <c r="B37" s="8">
        <v>3237</v>
      </c>
      <c r="C37" s="8" t="s">
        <v>38</v>
      </c>
      <c r="D37" s="15">
        <v>150161</v>
      </c>
      <c r="E37" s="28">
        <f>22336.06+105817.87+9992.06+55747.5+56205</f>
        <v>250098.49</v>
      </c>
      <c r="F37" s="15"/>
      <c r="G37" s="15"/>
      <c r="H37" s="15"/>
      <c r="I37" s="15"/>
      <c r="J37" s="15"/>
      <c r="K37" s="15"/>
      <c r="L37" s="15"/>
      <c r="M37" s="15"/>
      <c r="N37" s="18">
        <f t="shared" si="0"/>
        <v>250098.49</v>
      </c>
      <c r="O37" s="25"/>
      <c r="P37" s="25"/>
      <c r="Q37" s="25"/>
      <c r="R37" s="25"/>
      <c r="S37" s="25"/>
      <c r="T37" s="17"/>
      <c r="U37" s="17"/>
      <c r="V37" s="17"/>
      <c r="W37" s="17"/>
    </row>
    <row r="38" spans="1:23" x14ac:dyDescent="0.25">
      <c r="A38" s="6">
        <v>26</v>
      </c>
      <c r="B38" s="8">
        <v>3238</v>
      </c>
      <c r="C38" s="8" t="s">
        <v>39</v>
      </c>
      <c r="D38" s="15">
        <v>150000</v>
      </c>
      <c r="E38" s="28">
        <f>1950+170375</f>
        <v>172325</v>
      </c>
      <c r="F38" s="15"/>
      <c r="G38" s="15"/>
      <c r="H38" s="15"/>
      <c r="I38" s="15"/>
      <c r="J38" s="15"/>
      <c r="K38" s="15"/>
      <c r="L38" s="15"/>
      <c r="M38" s="15"/>
      <c r="N38" s="18">
        <f t="shared" si="0"/>
        <v>172325</v>
      </c>
      <c r="O38" s="25"/>
      <c r="P38" s="25"/>
      <c r="Q38" s="25"/>
      <c r="R38" s="25"/>
      <c r="S38" s="25"/>
      <c r="T38" s="17"/>
      <c r="U38" s="17"/>
      <c r="V38" s="17"/>
      <c r="W38" s="17"/>
    </row>
    <row r="39" spans="1:23" x14ac:dyDescent="0.25">
      <c r="A39" s="6">
        <v>27</v>
      </c>
      <c r="B39" s="8">
        <v>3239</v>
      </c>
      <c r="C39" s="8" t="s">
        <v>40</v>
      </c>
      <c r="D39" s="15">
        <v>100000</v>
      </c>
      <c r="E39" s="28">
        <f>9000+12864.58+2516.04+67729.26+40625</f>
        <v>132734.88</v>
      </c>
      <c r="F39" s="15"/>
      <c r="G39" s="15"/>
      <c r="H39" s="15"/>
      <c r="I39" s="15"/>
      <c r="J39" s="15"/>
      <c r="K39" s="15"/>
      <c r="L39" s="15"/>
      <c r="M39" s="15"/>
      <c r="N39" s="18">
        <f t="shared" si="0"/>
        <v>132734.88</v>
      </c>
      <c r="O39" s="25"/>
      <c r="P39" s="25"/>
      <c r="Q39" s="25"/>
      <c r="R39" s="25"/>
      <c r="S39" s="25"/>
      <c r="T39" s="17"/>
      <c r="U39" s="17"/>
      <c r="V39" s="17"/>
      <c r="W39" s="17"/>
    </row>
    <row r="40" spans="1:23" s="11" customFormat="1" x14ac:dyDescent="0.25">
      <c r="A40" s="2"/>
      <c r="B40" s="7">
        <v>324</v>
      </c>
      <c r="C40" s="7" t="s">
        <v>41</v>
      </c>
      <c r="D40" s="18"/>
      <c r="E40" s="29"/>
      <c r="F40" s="18"/>
      <c r="G40" s="18"/>
      <c r="H40" s="18"/>
      <c r="I40" s="18"/>
      <c r="J40" s="18"/>
      <c r="K40" s="18"/>
      <c r="L40" s="18"/>
      <c r="M40" s="18"/>
      <c r="N40" s="18">
        <f t="shared" si="0"/>
        <v>0</v>
      </c>
      <c r="O40" s="26"/>
      <c r="P40" s="26"/>
      <c r="Q40" s="26"/>
      <c r="R40" s="26"/>
      <c r="S40" s="26"/>
      <c r="T40" s="20"/>
      <c r="U40" s="20"/>
      <c r="V40" s="20"/>
      <c r="W40" s="20"/>
    </row>
    <row r="41" spans="1:23" x14ac:dyDescent="0.25">
      <c r="A41" s="6">
        <v>28</v>
      </c>
      <c r="B41" s="8">
        <v>3241</v>
      </c>
      <c r="C41" s="8" t="s">
        <v>41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8">
        <f t="shared" si="0"/>
        <v>0</v>
      </c>
      <c r="O41" s="25"/>
      <c r="P41" s="25"/>
      <c r="Q41" s="25"/>
      <c r="R41" s="25"/>
      <c r="S41" s="25"/>
      <c r="T41" s="17"/>
      <c r="U41" s="17"/>
      <c r="V41" s="17"/>
      <c r="W41" s="17"/>
    </row>
    <row r="42" spans="1:23" s="11" customFormat="1" x14ac:dyDescent="0.25">
      <c r="A42" s="2"/>
      <c r="B42" s="7">
        <v>329</v>
      </c>
      <c r="C42" s="7" t="s">
        <v>42</v>
      </c>
      <c r="D42" s="18">
        <f>D43+D44+D45+D46+D49</f>
        <v>315000</v>
      </c>
      <c r="E42" s="18">
        <f>E43+E44+E45+E46+E49</f>
        <v>398628.58</v>
      </c>
      <c r="F42" s="18"/>
      <c r="G42" s="18"/>
      <c r="H42" s="18"/>
      <c r="I42" s="18"/>
      <c r="J42" s="18"/>
      <c r="K42" s="18"/>
      <c r="L42" s="18"/>
      <c r="M42" s="18"/>
      <c r="N42" s="18">
        <f t="shared" si="0"/>
        <v>398628.58</v>
      </c>
      <c r="O42" s="26"/>
      <c r="P42" s="26"/>
      <c r="Q42" s="26"/>
      <c r="R42" s="26"/>
      <c r="S42" s="26"/>
      <c r="T42" s="20"/>
      <c r="U42" s="20"/>
      <c r="V42" s="20"/>
      <c r="W42" s="20"/>
    </row>
    <row r="43" spans="1:23" x14ac:dyDescent="0.25">
      <c r="A43" s="6">
        <v>29</v>
      </c>
      <c r="B43" s="8">
        <v>3291</v>
      </c>
      <c r="C43" s="8" t="s">
        <v>43</v>
      </c>
      <c r="D43" s="15">
        <v>130000</v>
      </c>
      <c r="E43" s="15">
        <f>63618.22+9542.69+69020+24475.14+4405.51</f>
        <v>171061.56</v>
      </c>
      <c r="F43" s="15"/>
      <c r="G43" s="15"/>
      <c r="H43" s="15"/>
      <c r="I43" s="15"/>
      <c r="J43" s="15"/>
      <c r="K43" s="15"/>
      <c r="L43" s="15"/>
      <c r="M43" s="15"/>
      <c r="N43" s="18">
        <f t="shared" si="0"/>
        <v>171061.56</v>
      </c>
      <c r="O43" s="25"/>
      <c r="P43" s="25"/>
      <c r="Q43" s="25"/>
      <c r="R43" s="25"/>
      <c r="S43" s="25"/>
      <c r="T43" s="17"/>
      <c r="U43" s="17"/>
      <c r="V43" s="17"/>
      <c r="W43" s="17"/>
    </row>
    <row r="44" spans="1:23" x14ac:dyDescent="0.25">
      <c r="A44" s="6">
        <v>30</v>
      </c>
      <c r="B44" s="8">
        <v>3292</v>
      </c>
      <c r="C44" s="8" t="s">
        <v>44</v>
      </c>
      <c r="D44" s="15">
        <v>100000</v>
      </c>
      <c r="E44" s="15">
        <f>10406.59+55825.78+63378.39</f>
        <v>129610.76</v>
      </c>
      <c r="F44" s="15"/>
      <c r="G44" s="15"/>
      <c r="H44" s="15"/>
      <c r="I44" s="15"/>
      <c r="J44" s="15"/>
      <c r="K44" s="15"/>
      <c r="L44" s="15"/>
      <c r="M44" s="15"/>
      <c r="N44" s="18">
        <f t="shared" si="0"/>
        <v>129610.76</v>
      </c>
      <c r="O44" s="25"/>
      <c r="P44" s="25"/>
      <c r="Q44" s="25"/>
      <c r="R44" s="25"/>
      <c r="S44" s="25"/>
      <c r="T44" s="17"/>
      <c r="U44" s="17"/>
      <c r="V44" s="17"/>
      <c r="W44" s="17"/>
    </row>
    <row r="45" spans="1:23" x14ac:dyDescent="0.25">
      <c r="A45" s="6">
        <v>31</v>
      </c>
      <c r="B45" s="8">
        <v>3293</v>
      </c>
      <c r="C45" s="8" t="s">
        <v>45</v>
      </c>
      <c r="D45" s="15">
        <v>15000</v>
      </c>
      <c r="E45" s="15">
        <v>13372.31</v>
      </c>
      <c r="F45" s="15"/>
      <c r="G45" s="15"/>
      <c r="H45" s="15"/>
      <c r="I45" s="15"/>
      <c r="J45" s="15"/>
      <c r="K45" s="15"/>
      <c r="L45" s="15"/>
      <c r="M45" s="15"/>
      <c r="N45" s="18">
        <f t="shared" si="0"/>
        <v>13372.31</v>
      </c>
      <c r="O45" s="25"/>
      <c r="P45" s="25"/>
      <c r="Q45" s="25"/>
      <c r="R45" s="25"/>
      <c r="S45" s="25"/>
      <c r="T45" s="17"/>
      <c r="U45" s="17"/>
      <c r="V45" s="17"/>
      <c r="W45" s="17"/>
    </row>
    <row r="46" spans="1:23" x14ac:dyDescent="0.25">
      <c r="A46" s="6">
        <v>32</v>
      </c>
      <c r="B46" s="8">
        <v>3294</v>
      </c>
      <c r="C46" s="8" t="s">
        <v>46</v>
      </c>
      <c r="D46" s="15">
        <v>40000</v>
      </c>
      <c r="E46" s="15">
        <f>12132+41461.5</f>
        <v>53593.5</v>
      </c>
      <c r="F46" s="15"/>
      <c r="G46" s="15"/>
      <c r="H46" s="15"/>
      <c r="I46" s="15"/>
      <c r="J46" s="15"/>
      <c r="K46" s="15"/>
      <c r="L46" s="15"/>
      <c r="M46" s="15"/>
      <c r="N46" s="18">
        <f t="shared" si="0"/>
        <v>53593.5</v>
      </c>
      <c r="O46" s="25"/>
      <c r="P46" s="25"/>
      <c r="Q46" s="25"/>
      <c r="R46" s="25"/>
      <c r="S46" s="25"/>
      <c r="T46" s="17"/>
      <c r="U46" s="17"/>
      <c r="V46" s="17"/>
      <c r="W46" s="17"/>
    </row>
    <row r="47" spans="1:23" x14ac:dyDescent="0.25">
      <c r="A47" s="6">
        <v>33</v>
      </c>
      <c r="B47" s="8">
        <v>3295</v>
      </c>
      <c r="C47" s="8" t="s">
        <v>47</v>
      </c>
      <c r="D47" s="15">
        <v>0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8">
        <f t="shared" si="0"/>
        <v>0</v>
      </c>
      <c r="O47" s="25"/>
      <c r="P47" s="25"/>
      <c r="Q47" s="25"/>
      <c r="R47" s="25"/>
      <c r="S47" s="25"/>
      <c r="T47" s="17"/>
      <c r="U47" s="17"/>
      <c r="V47" s="17"/>
      <c r="W47" s="17"/>
    </row>
    <row r="48" spans="1:23" x14ac:dyDescent="0.25">
      <c r="A48" s="6">
        <v>34</v>
      </c>
      <c r="B48" s="8">
        <v>3296</v>
      </c>
      <c r="C48" s="8" t="s">
        <v>48</v>
      </c>
      <c r="D48" s="15">
        <v>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8">
        <f t="shared" si="0"/>
        <v>0</v>
      </c>
      <c r="O48" s="25"/>
      <c r="P48" s="25"/>
      <c r="Q48" s="25"/>
      <c r="R48" s="25"/>
      <c r="S48" s="25"/>
      <c r="T48" s="17"/>
      <c r="U48" s="17"/>
      <c r="V48" s="17"/>
      <c r="W48" s="17"/>
    </row>
    <row r="49" spans="1:23" x14ac:dyDescent="0.25">
      <c r="A49" s="6">
        <v>35</v>
      </c>
      <c r="B49" s="8">
        <v>3299</v>
      </c>
      <c r="C49" s="8" t="s">
        <v>42</v>
      </c>
      <c r="D49" s="15">
        <v>30000</v>
      </c>
      <c r="E49" s="15">
        <v>30990.45</v>
      </c>
      <c r="F49" s="15"/>
      <c r="G49" s="15"/>
      <c r="H49" s="15"/>
      <c r="I49" s="15"/>
      <c r="J49" s="15"/>
      <c r="K49" s="15"/>
      <c r="L49" s="15"/>
      <c r="M49" s="15"/>
      <c r="N49" s="18">
        <f t="shared" si="0"/>
        <v>30990.45</v>
      </c>
      <c r="O49" s="25"/>
      <c r="P49" s="25"/>
      <c r="Q49" s="25"/>
      <c r="R49" s="25"/>
      <c r="S49" s="25"/>
      <c r="T49" s="17"/>
      <c r="U49" s="17"/>
      <c r="V49" s="17"/>
      <c r="W49" s="17"/>
    </row>
    <row r="50" spans="1:23" s="11" customFormat="1" x14ac:dyDescent="0.25">
      <c r="A50" s="2"/>
      <c r="B50" s="7">
        <v>343</v>
      </c>
      <c r="C50" s="7" t="s">
        <v>49</v>
      </c>
      <c r="D50" s="18">
        <f>D51+D52+D53+D54</f>
        <v>128833</v>
      </c>
      <c r="E50" s="18">
        <f>E51+E52+E53+E54</f>
        <v>202335.12</v>
      </c>
      <c r="F50" s="18"/>
      <c r="G50" s="18"/>
      <c r="H50" s="18"/>
      <c r="I50" s="18"/>
      <c r="J50" s="18"/>
      <c r="K50" s="18"/>
      <c r="L50" s="18"/>
      <c r="M50" s="18"/>
      <c r="N50" s="18">
        <f t="shared" si="0"/>
        <v>202335.12</v>
      </c>
      <c r="O50" s="26"/>
      <c r="P50" s="26"/>
      <c r="Q50" s="26"/>
      <c r="R50" s="26"/>
      <c r="S50" s="26"/>
      <c r="T50" s="20"/>
      <c r="U50" s="20"/>
      <c r="V50" s="20"/>
      <c r="W50" s="20"/>
    </row>
    <row r="51" spans="1:23" x14ac:dyDescent="0.25">
      <c r="A51" s="6">
        <v>36</v>
      </c>
      <c r="B51" s="8">
        <v>3431</v>
      </c>
      <c r="C51" s="8" t="s">
        <v>50</v>
      </c>
      <c r="D51" s="15">
        <v>16833</v>
      </c>
      <c r="E51" s="15">
        <f>4070+16904.52</f>
        <v>20974.52</v>
      </c>
      <c r="F51" s="15"/>
      <c r="G51" s="15"/>
      <c r="H51" s="15"/>
      <c r="I51" s="15"/>
      <c r="J51" s="15"/>
      <c r="K51" s="15"/>
      <c r="L51" s="15"/>
      <c r="M51" s="15"/>
      <c r="N51" s="18">
        <f t="shared" si="0"/>
        <v>20974.52</v>
      </c>
      <c r="O51" s="25"/>
      <c r="P51" s="25"/>
      <c r="Q51" s="25"/>
      <c r="R51" s="25"/>
      <c r="S51" s="25"/>
      <c r="T51" s="17"/>
      <c r="U51" s="17"/>
      <c r="V51" s="17"/>
      <c r="W51" s="17"/>
    </row>
    <row r="52" spans="1:23" x14ac:dyDescent="0.25">
      <c r="A52" s="6">
        <v>37</v>
      </c>
      <c r="B52" s="8">
        <v>3432</v>
      </c>
      <c r="C52" s="8" t="s">
        <v>91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8">
        <f t="shared" si="0"/>
        <v>0</v>
      </c>
      <c r="O52" s="25"/>
      <c r="P52" s="25"/>
      <c r="Q52" s="25"/>
      <c r="R52" s="25"/>
      <c r="S52" s="25"/>
      <c r="T52" s="17"/>
      <c r="U52" s="17"/>
      <c r="V52" s="17"/>
      <c r="W52" s="17"/>
    </row>
    <row r="53" spans="1:23" x14ac:dyDescent="0.25">
      <c r="A53" s="6">
        <v>38</v>
      </c>
      <c r="B53" s="8">
        <v>3433</v>
      </c>
      <c r="C53" s="8" t="s">
        <v>51</v>
      </c>
      <c r="D53" s="15">
        <v>0</v>
      </c>
      <c r="E53" s="15">
        <v>46647.67</v>
      </c>
      <c r="F53" s="15"/>
      <c r="G53" s="15"/>
      <c r="H53" s="15"/>
      <c r="I53" s="15"/>
      <c r="J53" s="15"/>
      <c r="K53" s="15"/>
      <c r="L53" s="15"/>
      <c r="M53" s="15"/>
      <c r="N53" s="18">
        <f t="shared" si="0"/>
        <v>46647.67</v>
      </c>
      <c r="O53" s="25"/>
      <c r="P53" s="25"/>
      <c r="Q53" s="25"/>
      <c r="R53" s="25"/>
      <c r="S53" s="25"/>
      <c r="T53" s="17"/>
      <c r="U53" s="17"/>
      <c r="V53" s="17"/>
      <c r="W53" s="17"/>
    </row>
    <row r="54" spans="1:23" x14ac:dyDescent="0.25">
      <c r="A54" s="6">
        <v>39</v>
      </c>
      <c r="B54" s="8">
        <v>3434</v>
      </c>
      <c r="C54" s="8" t="s">
        <v>52</v>
      </c>
      <c r="D54" s="15">
        <v>112000</v>
      </c>
      <c r="E54" s="15">
        <v>134712.93</v>
      </c>
      <c r="F54" s="15"/>
      <c r="G54" s="15"/>
      <c r="H54" s="15"/>
      <c r="I54" s="15"/>
      <c r="J54" s="15"/>
      <c r="K54" s="15"/>
      <c r="L54" s="15"/>
      <c r="M54" s="15"/>
      <c r="N54" s="18">
        <f t="shared" si="0"/>
        <v>134712.93</v>
      </c>
      <c r="O54" s="25"/>
      <c r="P54" s="25"/>
      <c r="Q54" s="25"/>
      <c r="R54" s="25"/>
      <c r="S54" s="25"/>
      <c r="T54" s="17"/>
      <c r="U54" s="17"/>
      <c r="V54" s="17"/>
      <c r="W54" s="17"/>
    </row>
    <row r="55" spans="1:23" s="11" customFormat="1" x14ac:dyDescent="0.25">
      <c r="A55" s="2"/>
      <c r="B55" s="7">
        <v>372</v>
      </c>
      <c r="C55" s="7" t="s">
        <v>53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>
        <f t="shared" si="0"/>
        <v>0</v>
      </c>
      <c r="O55" s="26"/>
      <c r="P55" s="26"/>
      <c r="Q55" s="26"/>
      <c r="R55" s="26"/>
      <c r="S55" s="26"/>
      <c r="T55" s="20"/>
      <c r="U55" s="20"/>
      <c r="V55" s="20"/>
      <c r="W55" s="20"/>
    </row>
    <row r="56" spans="1:23" x14ac:dyDescent="0.25">
      <c r="A56" s="6">
        <v>40</v>
      </c>
      <c r="B56" s="8">
        <v>3721</v>
      </c>
      <c r="C56" s="8" t="s">
        <v>54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8">
        <f t="shared" si="0"/>
        <v>0</v>
      </c>
      <c r="O56" s="25"/>
      <c r="P56" s="25"/>
      <c r="Q56" s="25"/>
      <c r="R56" s="25"/>
      <c r="S56" s="25"/>
      <c r="T56" s="17"/>
      <c r="U56" s="17"/>
      <c r="V56" s="17"/>
      <c r="W56" s="17"/>
    </row>
    <row r="57" spans="1:23" x14ac:dyDescent="0.25">
      <c r="A57" s="6">
        <v>41</v>
      </c>
      <c r="B57" s="8">
        <v>3722</v>
      </c>
      <c r="C57" s="8" t="s">
        <v>92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8">
        <f t="shared" si="0"/>
        <v>0</v>
      </c>
      <c r="O57" s="25"/>
      <c r="P57" s="25"/>
      <c r="Q57" s="25"/>
      <c r="R57" s="25"/>
      <c r="S57" s="25"/>
      <c r="T57" s="17"/>
      <c r="U57" s="17"/>
      <c r="V57" s="17"/>
      <c r="W57" s="17"/>
    </row>
    <row r="58" spans="1:23" s="11" customFormat="1" x14ac:dyDescent="0.25">
      <c r="A58" s="2"/>
      <c r="B58" s="7">
        <v>381</v>
      </c>
      <c r="C58" s="7" t="s">
        <v>93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>
        <f t="shared" si="0"/>
        <v>0</v>
      </c>
      <c r="O58" s="26"/>
      <c r="P58" s="26"/>
      <c r="Q58" s="26"/>
      <c r="R58" s="26"/>
      <c r="S58" s="26"/>
      <c r="T58" s="20"/>
      <c r="U58" s="20"/>
      <c r="V58" s="20"/>
      <c r="W58" s="20"/>
    </row>
    <row r="59" spans="1:23" x14ac:dyDescent="0.25">
      <c r="A59" s="6">
        <v>42</v>
      </c>
      <c r="B59" s="8">
        <v>3811</v>
      </c>
      <c r="C59" s="8" t="s">
        <v>71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8">
        <f t="shared" si="0"/>
        <v>0</v>
      </c>
      <c r="O59" s="25"/>
      <c r="P59" s="25"/>
      <c r="Q59" s="25"/>
      <c r="R59" s="25"/>
      <c r="S59" s="25"/>
      <c r="T59" s="17"/>
      <c r="U59" s="17"/>
      <c r="V59" s="17"/>
      <c r="W59" s="17"/>
    </row>
    <row r="60" spans="1:23" s="11" customFormat="1" x14ac:dyDescent="0.25">
      <c r="A60" s="2"/>
      <c r="B60" s="7">
        <v>383</v>
      </c>
      <c r="C60" s="7" t="s">
        <v>55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>
        <f t="shared" si="0"/>
        <v>0</v>
      </c>
      <c r="O60" s="26"/>
      <c r="P60" s="26"/>
      <c r="Q60" s="26"/>
      <c r="R60" s="26"/>
      <c r="S60" s="26"/>
      <c r="T60" s="20"/>
      <c r="U60" s="20"/>
      <c r="V60" s="20"/>
      <c r="W60" s="20"/>
    </row>
    <row r="61" spans="1:23" x14ac:dyDescent="0.25">
      <c r="A61" s="6">
        <v>43</v>
      </c>
      <c r="B61" s="8">
        <v>3831</v>
      </c>
      <c r="C61" s="8" t="s">
        <v>56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8">
        <f t="shared" si="0"/>
        <v>0</v>
      </c>
      <c r="O61" s="25"/>
      <c r="P61" s="25"/>
      <c r="Q61" s="25"/>
      <c r="R61" s="25"/>
      <c r="S61" s="25"/>
      <c r="T61" s="17"/>
      <c r="U61" s="17"/>
      <c r="V61" s="17"/>
      <c r="W61" s="17"/>
    </row>
    <row r="62" spans="1:23" x14ac:dyDescent="0.25">
      <c r="A62" s="6">
        <v>44</v>
      </c>
      <c r="B62" s="8">
        <v>3833</v>
      </c>
      <c r="C62" s="8" t="s">
        <v>94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8">
        <f t="shared" si="0"/>
        <v>0</v>
      </c>
      <c r="O62" s="25"/>
      <c r="P62" s="25"/>
      <c r="Q62" s="25"/>
      <c r="R62" s="25"/>
      <c r="S62" s="25"/>
      <c r="T62" s="17"/>
      <c r="U62" s="17"/>
      <c r="V62" s="17"/>
      <c r="W62" s="17"/>
    </row>
    <row r="63" spans="1:23" x14ac:dyDescent="0.25">
      <c r="A63" s="6">
        <v>45</v>
      </c>
      <c r="B63" s="8">
        <v>3834</v>
      </c>
      <c r="C63" s="8" t="s">
        <v>95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8">
        <f t="shared" si="0"/>
        <v>0</v>
      </c>
      <c r="O63" s="25"/>
      <c r="P63" s="25"/>
      <c r="Q63" s="25"/>
      <c r="R63" s="25"/>
      <c r="S63" s="25"/>
      <c r="T63" s="17"/>
      <c r="U63" s="17"/>
      <c r="V63" s="17"/>
      <c r="W63" s="17"/>
    </row>
    <row r="64" spans="1:23" x14ac:dyDescent="0.25">
      <c r="A64" s="6">
        <v>46</v>
      </c>
      <c r="B64" s="8">
        <v>3835</v>
      </c>
      <c r="C64" s="8" t="s">
        <v>96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8">
        <f t="shared" si="0"/>
        <v>0</v>
      </c>
      <c r="O64" s="25"/>
      <c r="P64" s="25"/>
      <c r="Q64" s="25"/>
      <c r="R64" s="25"/>
      <c r="S64" s="25"/>
      <c r="T64" s="17"/>
      <c r="U64" s="17"/>
      <c r="V64" s="17"/>
      <c r="W64" s="17"/>
    </row>
    <row r="65" spans="1:23" s="11" customFormat="1" x14ac:dyDescent="0.25">
      <c r="A65" s="2"/>
      <c r="B65" s="7">
        <v>412</v>
      </c>
      <c r="C65" s="7" t="s">
        <v>57</v>
      </c>
      <c r="D65" s="18">
        <v>32264</v>
      </c>
      <c r="E65" s="18"/>
      <c r="F65" s="18"/>
      <c r="G65" s="18">
        <v>32264</v>
      </c>
      <c r="H65" s="18"/>
      <c r="I65" s="18"/>
      <c r="J65" s="18"/>
      <c r="K65" s="18"/>
      <c r="L65" s="18"/>
      <c r="M65" s="18"/>
      <c r="N65" s="18">
        <f t="shared" si="0"/>
        <v>32264</v>
      </c>
      <c r="O65" s="26"/>
      <c r="P65" s="26"/>
      <c r="Q65" s="26"/>
      <c r="R65" s="26"/>
      <c r="S65" s="26"/>
      <c r="T65" s="20"/>
      <c r="U65" s="20"/>
      <c r="V65" s="20"/>
      <c r="W65" s="20"/>
    </row>
    <row r="66" spans="1:23" x14ac:dyDescent="0.25">
      <c r="A66" s="6">
        <v>47</v>
      </c>
      <c r="B66" s="8">
        <v>4123</v>
      </c>
      <c r="C66" s="8" t="s">
        <v>58</v>
      </c>
      <c r="D66" s="15">
        <v>32264</v>
      </c>
      <c r="E66" s="15"/>
      <c r="F66" s="15"/>
      <c r="G66" s="15">
        <v>32264</v>
      </c>
      <c r="H66" s="15"/>
      <c r="I66" s="15"/>
      <c r="J66" s="15"/>
      <c r="K66" s="15"/>
      <c r="L66" s="15"/>
      <c r="M66" s="15"/>
      <c r="N66" s="18">
        <f t="shared" si="0"/>
        <v>32264</v>
      </c>
      <c r="O66" s="25"/>
      <c r="P66" s="25"/>
      <c r="Q66" s="25"/>
      <c r="R66" s="25"/>
      <c r="S66" s="25"/>
      <c r="T66" s="17"/>
      <c r="U66" s="17"/>
      <c r="V66" s="17"/>
      <c r="W66" s="17"/>
    </row>
    <row r="67" spans="1:23" x14ac:dyDescent="0.25">
      <c r="A67" s="6">
        <v>48</v>
      </c>
      <c r="B67" s="8">
        <v>4124</v>
      </c>
      <c r="C67" s="8" t="s">
        <v>59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8">
        <f t="shared" ref="N67:N99" si="1">E67+F67+G67+H67+I67+J67+K67+L67+M67</f>
        <v>0</v>
      </c>
      <c r="O67" s="25"/>
      <c r="P67" s="25"/>
      <c r="Q67" s="25"/>
      <c r="R67" s="25"/>
      <c r="S67" s="25"/>
      <c r="T67" s="17"/>
      <c r="U67" s="17"/>
      <c r="V67" s="17"/>
      <c r="W67" s="17"/>
    </row>
    <row r="68" spans="1:23" s="11" customFormat="1" x14ac:dyDescent="0.25">
      <c r="A68" s="2"/>
      <c r="B68" s="7">
        <v>421</v>
      </c>
      <c r="C68" s="7" t="s">
        <v>60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>
        <f t="shared" si="1"/>
        <v>0</v>
      </c>
      <c r="O68" s="26"/>
      <c r="P68" s="26"/>
      <c r="Q68" s="26"/>
      <c r="R68" s="26"/>
      <c r="S68" s="26"/>
      <c r="T68" s="20"/>
      <c r="U68" s="20"/>
      <c r="V68" s="20"/>
      <c r="W68" s="20"/>
    </row>
    <row r="69" spans="1:23" x14ac:dyDescent="0.25">
      <c r="A69" s="6">
        <v>49</v>
      </c>
      <c r="B69" s="8">
        <v>4212</v>
      </c>
      <c r="C69" s="8" t="s">
        <v>61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8">
        <f t="shared" si="1"/>
        <v>0</v>
      </c>
      <c r="O69" s="25"/>
      <c r="P69" s="25"/>
      <c r="Q69" s="25"/>
      <c r="R69" s="25"/>
      <c r="S69" s="25"/>
      <c r="T69" s="17"/>
      <c r="U69" s="17"/>
      <c r="V69" s="17"/>
      <c r="W69" s="17"/>
    </row>
    <row r="70" spans="1:23" x14ac:dyDescent="0.25">
      <c r="A70" s="6">
        <v>50</v>
      </c>
      <c r="B70" s="8">
        <v>4214</v>
      </c>
      <c r="C70" s="8" t="s">
        <v>76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8">
        <f t="shared" si="1"/>
        <v>0</v>
      </c>
      <c r="O70" s="25"/>
      <c r="P70" s="25"/>
      <c r="Q70" s="25"/>
      <c r="R70" s="25"/>
      <c r="S70" s="25"/>
      <c r="T70" s="17"/>
      <c r="U70" s="17"/>
      <c r="V70" s="17"/>
      <c r="W70" s="17"/>
    </row>
    <row r="71" spans="1:23" s="11" customFormat="1" x14ac:dyDescent="0.25">
      <c r="A71" s="2"/>
      <c r="B71" s="7">
        <v>422</v>
      </c>
      <c r="C71" s="7" t="s">
        <v>62</v>
      </c>
      <c r="D71" s="18">
        <v>699822</v>
      </c>
      <c r="E71" s="18"/>
      <c r="F71" s="18"/>
      <c r="G71" s="18">
        <v>699822</v>
      </c>
      <c r="H71" s="18"/>
      <c r="I71" s="18"/>
      <c r="J71" s="18"/>
      <c r="K71" s="18"/>
      <c r="L71" s="18"/>
      <c r="M71" s="18"/>
      <c r="N71" s="18">
        <f t="shared" si="1"/>
        <v>699822</v>
      </c>
      <c r="O71" s="26"/>
      <c r="P71" s="26"/>
      <c r="Q71" s="26"/>
      <c r="R71" s="26"/>
      <c r="S71" s="26"/>
      <c r="T71" s="20"/>
      <c r="U71" s="20"/>
      <c r="V71" s="20"/>
      <c r="W71" s="20"/>
    </row>
    <row r="72" spans="1:23" x14ac:dyDescent="0.25">
      <c r="A72" s="6">
        <v>51</v>
      </c>
      <c r="B72" s="8">
        <v>4221</v>
      </c>
      <c r="C72" s="8" t="s">
        <v>63</v>
      </c>
      <c r="D72" s="15">
        <v>375912</v>
      </c>
      <c r="E72" s="15"/>
      <c r="F72" s="15"/>
      <c r="G72" s="15">
        <v>375912</v>
      </c>
      <c r="H72" s="15"/>
      <c r="I72" s="15"/>
      <c r="J72" s="15"/>
      <c r="K72" s="15"/>
      <c r="L72" s="15"/>
      <c r="M72" s="15"/>
      <c r="N72" s="18">
        <f t="shared" si="1"/>
        <v>375912</v>
      </c>
      <c r="O72" s="25"/>
      <c r="P72" s="25"/>
      <c r="Q72" s="25"/>
      <c r="R72" s="25"/>
      <c r="S72" s="25"/>
      <c r="T72" s="17"/>
      <c r="U72" s="17"/>
      <c r="V72" s="17"/>
      <c r="W72" s="17"/>
    </row>
    <row r="73" spans="1:23" x14ac:dyDescent="0.25">
      <c r="A73" s="6">
        <v>52</v>
      </c>
      <c r="B73" s="8">
        <v>4222</v>
      </c>
      <c r="C73" s="8" t="s">
        <v>73</v>
      </c>
      <c r="D73" s="15">
        <v>3400</v>
      </c>
      <c r="E73" s="15"/>
      <c r="F73" s="15"/>
      <c r="G73" s="15">
        <v>3400</v>
      </c>
      <c r="H73" s="15"/>
      <c r="I73" s="15"/>
      <c r="J73" s="15"/>
      <c r="K73" s="15"/>
      <c r="L73" s="15"/>
      <c r="M73" s="15"/>
      <c r="N73" s="18">
        <f t="shared" si="1"/>
        <v>3400</v>
      </c>
      <c r="O73" s="25"/>
      <c r="P73" s="25"/>
      <c r="Q73" s="25"/>
      <c r="R73" s="25"/>
      <c r="S73" s="25"/>
      <c r="T73" s="17"/>
      <c r="U73" s="17"/>
      <c r="V73" s="17"/>
      <c r="W73" s="17"/>
    </row>
    <row r="74" spans="1:23" x14ac:dyDescent="0.25">
      <c r="A74" s="6">
        <v>53</v>
      </c>
      <c r="B74" s="8">
        <v>4223</v>
      </c>
      <c r="C74" s="8" t="s">
        <v>64</v>
      </c>
      <c r="D74" s="15">
        <v>4980</v>
      </c>
      <c r="E74" s="15"/>
      <c r="F74" s="15"/>
      <c r="G74" s="15">
        <v>4980</v>
      </c>
      <c r="H74" s="15"/>
      <c r="I74" s="15"/>
      <c r="J74" s="15"/>
      <c r="K74" s="15"/>
      <c r="L74" s="15"/>
      <c r="M74" s="15"/>
      <c r="N74" s="18">
        <f t="shared" si="1"/>
        <v>4980</v>
      </c>
      <c r="O74" s="25"/>
      <c r="P74" s="25"/>
      <c r="Q74" s="25"/>
      <c r="R74" s="25"/>
      <c r="S74" s="25"/>
      <c r="T74" s="17"/>
      <c r="U74" s="17"/>
      <c r="V74" s="17"/>
      <c r="W74" s="17"/>
    </row>
    <row r="75" spans="1:23" x14ac:dyDescent="0.25">
      <c r="A75" s="6">
        <v>54</v>
      </c>
      <c r="B75" s="8">
        <v>4224</v>
      </c>
      <c r="C75" s="8" t="s">
        <v>65</v>
      </c>
      <c r="D75" s="15">
        <v>251899</v>
      </c>
      <c r="E75" s="15"/>
      <c r="F75" s="15"/>
      <c r="G75" s="15">
        <v>251899</v>
      </c>
      <c r="H75" s="15"/>
      <c r="I75" s="15"/>
      <c r="J75" s="15"/>
      <c r="K75" s="15"/>
      <c r="L75" s="15"/>
      <c r="M75" s="15"/>
      <c r="N75" s="18">
        <f t="shared" si="1"/>
        <v>251899</v>
      </c>
      <c r="O75" s="25"/>
      <c r="P75" s="25"/>
      <c r="Q75" s="25"/>
      <c r="R75" s="25"/>
      <c r="S75" s="25"/>
      <c r="T75" s="17"/>
      <c r="U75" s="17"/>
      <c r="V75" s="17"/>
      <c r="W75" s="17"/>
    </row>
    <row r="76" spans="1:23" x14ac:dyDescent="0.25">
      <c r="A76" s="6">
        <v>55</v>
      </c>
      <c r="B76" s="8">
        <v>4225</v>
      </c>
      <c r="C76" s="8" t="s">
        <v>97</v>
      </c>
      <c r="D76" s="15">
        <v>4732</v>
      </c>
      <c r="E76" s="15"/>
      <c r="F76" s="15"/>
      <c r="G76" s="15">
        <v>4732</v>
      </c>
      <c r="H76" s="15"/>
      <c r="I76" s="15"/>
      <c r="J76" s="15"/>
      <c r="K76" s="15"/>
      <c r="L76" s="15"/>
      <c r="M76" s="15"/>
      <c r="N76" s="18">
        <f t="shared" si="1"/>
        <v>4732</v>
      </c>
      <c r="O76" s="25"/>
      <c r="P76" s="25"/>
      <c r="Q76" s="25"/>
      <c r="R76" s="25"/>
      <c r="S76" s="25"/>
      <c r="T76" s="17"/>
      <c r="U76" s="17"/>
      <c r="V76" s="17"/>
      <c r="W76" s="17"/>
    </row>
    <row r="77" spans="1:23" x14ac:dyDescent="0.25">
      <c r="A77" s="6">
        <v>56</v>
      </c>
      <c r="B77" s="8">
        <v>4226</v>
      </c>
      <c r="C77" s="8" t="s">
        <v>74</v>
      </c>
      <c r="D77" s="15">
        <v>0</v>
      </c>
      <c r="E77" s="15"/>
      <c r="F77" s="15"/>
      <c r="G77" s="15">
        <v>0</v>
      </c>
      <c r="H77" s="15"/>
      <c r="I77" s="15"/>
      <c r="J77" s="15"/>
      <c r="K77" s="15"/>
      <c r="L77" s="15"/>
      <c r="M77" s="15"/>
      <c r="N77" s="18">
        <f t="shared" si="1"/>
        <v>0</v>
      </c>
      <c r="O77" s="25"/>
      <c r="P77" s="25"/>
      <c r="Q77" s="25"/>
      <c r="R77" s="25"/>
      <c r="S77" s="25"/>
      <c r="T77" s="17"/>
      <c r="U77" s="17"/>
      <c r="V77" s="17"/>
      <c r="W77" s="17"/>
    </row>
    <row r="78" spans="1:23" x14ac:dyDescent="0.25">
      <c r="A78" s="6">
        <v>57</v>
      </c>
      <c r="B78" s="8">
        <v>4227</v>
      </c>
      <c r="C78" s="8" t="s">
        <v>75</v>
      </c>
      <c r="D78" s="15">
        <v>58899</v>
      </c>
      <c r="E78" s="15"/>
      <c r="F78" s="15"/>
      <c r="G78" s="15">
        <v>58899</v>
      </c>
      <c r="H78" s="15"/>
      <c r="I78" s="15"/>
      <c r="J78" s="15"/>
      <c r="K78" s="15"/>
      <c r="L78" s="15"/>
      <c r="M78" s="15"/>
      <c r="N78" s="18">
        <f t="shared" si="1"/>
        <v>58899</v>
      </c>
      <c r="O78" s="25"/>
      <c r="P78" s="25"/>
      <c r="Q78" s="25"/>
      <c r="R78" s="25"/>
      <c r="S78" s="25"/>
      <c r="T78" s="17"/>
      <c r="U78" s="17"/>
      <c r="V78" s="17"/>
      <c r="W78" s="17"/>
    </row>
    <row r="79" spans="1:23" s="11" customFormat="1" x14ac:dyDescent="0.25">
      <c r="A79" s="2"/>
      <c r="B79" s="7">
        <v>423</v>
      </c>
      <c r="C79" s="7" t="s">
        <v>66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f t="shared" si="1"/>
        <v>0</v>
      </c>
      <c r="O79" s="26"/>
      <c r="P79" s="26"/>
      <c r="Q79" s="26"/>
      <c r="R79" s="26"/>
      <c r="S79" s="26"/>
      <c r="T79" s="20"/>
      <c r="U79" s="20"/>
      <c r="V79" s="20"/>
      <c r="W79" s="20"/>
    </row>
    <row r="80" spans="1:23" x14ac:dyDescent="0.25">
      <c r="A80" s="6">
        <v>58</v>
      </c>
      <c r="B80" s="8">
        <v>4231</v>
      </c>
      <c r="C80" s="8" t="s">
        <v>67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8">
        <f t="shared" si="1"/>
        <v>0</v>
      </c>
      <c r="O80" s="25"/>
      <c r="P80" s="25"/>
      <c r="Q80" s="25"/>
      <c r="R80" s="25"/>
      <c r="S80" s="25"/>
      <c r="T80" s="17"/>
      <c r="U80" s="17"/>
      <c r="V80" s="17"/>
      <c r="W80" s="17"/>
    </row>
    <row r="81" spans="1:23" s="11" customFormat="1" x14ac:dyDescent="0.25">
      <c r="A81" s="2"/>
      <c r="B81" s="7">
        <v>424</v>
      </c>
      <c r="C81" s="7" t="s">
        <v>98</v>
      </c>
      <c r="D81" s="18">
        <v>17813</v>
      </c>
      <c r="E81" s="18"/>
      <c r="F81" s="18"/>
      <c r="G81" s="18">
        <f>G82</f>
        <v>17812.5</v>
      </c>
      <c r="H81" s="18"/>
      <c r="I81" s="18"/>
      <c r="J81" s="18"/>
      <c r="K81" s="18"/>
      <c r="L81" s="18"/>
      <c r="M81" s="18"/>
      <c r="N81" s="18">
        <f t="shared" si="1"/>
        <v>17812.5</v>
      </c>
      <c r="O81" s="26"/>
      <c r="P81" s="26"/>
      <c r="Q81" s="26"/>
      <c r="R81" s="26"/>
      <c r="S81" s="26"/>
      <c r="T81" s="20"/>
      <c r="U81" s="20"/>
      <c r="V81" s="20"/>
      <c r="W81" s="20"/>
    </row>
    <row r="82" spans="1:23" x14ac:dyDescent="0.25">
      <c r="A82" s="6">
        <v>59</v>
      </c>
      <c r="B82" s="8">
        <v>4241</v>
      </c>
      <c r="C82" s="8" t="s">
        <v>77</v>
      </c>
      <c r="D82" s="15">
        <v>17813</v>
      </c>
      <c r="E82" s="15"/>
      <c r="F82" s="15"/>
      <c r="G82" s="15">
        <v>17812.5</v>
      </c>
      <c r="H82" s="15"/>
      <c r="I82" s="15"/>
      <c r="J82" s="15"/>
      <c r="K82" s="15"/>
      <c r="L82" s="15"/>
      <c r="M82" s="15"/>
      <c r="N82" s="18">
        <f t="shared" si="1"/>
        <v>17812.5</v>
      </c>
      <c r="O82" s="25"/>
      <c r="P82" s="25"/>
      <c r="Q82" s="25"/>
      <c r="R82" s="25"/>
      <c r="S82" s="25"/>
      <c r="T82" s="17"/>
      <c r="U82" s="17"/>
      <c r="V82" s="17"/>
      <c r="W82" s="17"/>
    </row>
    <row r="83" spans="1:23" s="11" customFormat="1" x14ac:dyDescent="0.25">
      <c r="A83" s="2"/>
      <c r="B83" s="7">
        <v>426</v>
      </c>
      <c r="C83" s="7" t="s">
        <v>99</v>
      </c>
      <c r="D83" s="18">
        <v>441598</v>
      </c>
      <c r="E83" s="18"/>
      <c r="F83" s="18"/>
      <c r="G83" s="18">
        <f>G84</f>
        <v>441597.81</v>
      </c>
      <c r="H83" s="18"/>
      <c r="I83" s="18"/>
      <c r="J83" s="18"/>
      <c r="K83" s="18"/>
      <c r="L83" s="18"/>
      <c r="M83" s="18"/>
      <c r="N83" s="18">
        <f t="shared" si="1"/>
        <v>441597.81</v>
      </c>
      <c r="O83" s="26"/>
      <c r="P83" s="26"/>
      <c r="Q83" s="26"/>
      <c r="R83" s="26"/>
      <c r="S83" s="26"/>
      <c r="T83" s="20"/>
      <c r="U83" s="20"/>
      <c r="V83" s="20"/>
      <c r="W83" s="20"/>
    </row>
    <row r="84" spans="1:23" x14ac:dyDescent="0.25">
      <c r="A84" s="6">
        <v>60</v>
      </c>
      <c r="B84" s="8">
        <v>4262</v>
      </c>
      <c r="C84" s="8" t="s">
        <v>78</v>
      </c>
      <c r="D84" s="15">
        <v>441598</v>
      </c>
      <c r="E84" s="15"/>
      <c r="F84" s="15"/>
      <c r="G84" s="15">
        <v>441597.81</v>
      </c>
      <c r="H84" s="15"/>
      <c r="I84" s="15"/>
      <c r="J84" s="15"/>
      <c r="K84" s="15"/>
      <c r="L84" s="15"/>
      <c r="M84" s="15"/>
      <c r="N84" s="18">
        <f t="shared" si="1"/>
        <v>441597.81</v>
      </c>
      <c r="O84" s="25"/>
      <c r="P84" s="25"/>
      <c r="Q84" s="25"/>
      <c r="R84" s="25"/>
      <c r="S84" s="25"/>
      <c r="T84" s="17"/>
      <c r="U84" s="17"/>
      <c r="V84" s="17"/>
      <c r="W84" s="17"/>
    </row>
    <row r="85" spans="1:23" x14ac:dyDescent="0.25">
      <c r="A85" s="6">
        <v>61</v>
      </c>
      <c r="B85" s="8">
        <v>4264</v>
      </c>
      <c r="C85" s="8" t="s">
        <v>79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8">
        <f t="shared" si="1"/>
        <v>0</v>
      </c>
      <c r="O85" s="25"/>
      <c r="P85" s="25"/>
      <c r="Q85" s="25"/>
      <c r="R85" s="25"/>
      <c r="S85" s="25"/>
      <c r="T85" s="17"/>
      <c r="U85" s="17"/>
      <c r="V85" s="17"/>
      <c r="W85" s="17"/>
    </row>
    <row r="86" spans="1:23" s="11" customFormat="1" x14ac:dyDescent="0.25">
      <c r="A86" s="2"/>
      <c r="B86" s="7">
        <v>451</v>
      </c>
      <c r="C86" s="7" t="s">
        <v>68</v>
      </c>
      <c r="D86" s="18">
        <f>D87</f>
        <v>4246546</v>
      </c>
      <c r="E86" s="18"/>
      <c r="F86" s="18"/>
      <c r="G86" s="18">
        <f>G87</f>
        <v>3265401.65</v>
      </c>
      <c r="H86" s="18"/>
      <c r="I86" s="18"/>
      <c r="J86" s="18"/>
      <c r="K86" s="18"/>
      <c r="L86" s="18"/>
      <c r="M86" s="18"/>
      <c r="N86" s="18">
        <f t="shared" si="1"/>
        <v>3265401.65</v>
      </c>
      <c r="O86" s="26"/>
      <c r="P86" s="26"/>
      <c r="Q86" s="26"/>
      <c r="R86" s="26"/>
      <c r="S86" s="26"/>
      <c r="T86" s="20"/>
      <c r="U86" s="20"/>
      <c r="V86" s="20"/>
      <c r="W86" s="20"/>
    </row>
    <row r="87" spans="1:23" x14ac:dyDescent="0.25">
      <c r="A87" s="6">
        <v>62</v>
      </c>
      <c r="B87" s="8">
        <v>4511</v>
      </c>
      <c r="C87" s="8" t="s">
        <v>68</v>
      </c>
      <c r="D87" s="15">
        <f>3265402+981144</f>
        <v>4246546</v>
      </c>
      <c r="E87" s="15"/>
      <c r="F87" s="15"/>
      <c r="G87" s="15">
        <v>3265401.65</v>
      </c>
      <c r="H87" s="15"/>
      <c r="I87" s="15"/>
      <c r="J87" s="15"/>
      <c r="K87" s="15"/>
      <c r="L87" s="15"/>
      <c r="M87" s="15"/>
      <c r="N87" s="18">
        <f t="shared" si="1"/>
        <v>3265401.65</v>
      </c>
      <c r="O87" s="25"/>
      <c r="P87" s="25"/>
      <c r="Q87" s="25"/>
      <c r="R87" s="25"/>
      <c r="S87" s="25"/>
      <c r="T87" s="17"/>
      <c r="U87" s="17"/>
      <c r="V87" s="17"/>
      <c r="W87" s="17"/>
    </row>
    <row r="88" spans="1:23" s="11" customFormat="1" x14ac:dyDescent="0.25">
      <c r="A88" s="2"/>
      <c r="B88" s="7">
        <v>452</v>
      </c>
      <c r="C88" s="7" t="s">
        <v>100</v>
      </c>
      <c r="D88" s="18">
        <v>371650</v>
      </c>
      <c r="E88" s="18"/>
      <c r="F88" s="18"/>
      <c r="G88" s="18">
        <f>G89</f>
        <v>371650.24</v>
      </c>
      <c r="H88" s="18"/>
      <c r="I88" s="18"/>
      <c r="J88" s="18"/>
      <c r="K88" s="18"/>
      <c r="L88" s="18"/>
      <c r="M88" s="18"/>
      <c r="N88" s="18">
        <f t="shared" si="1"/>
        <v>371650.24</v>
      </c>
      <c r="O88" s="26"/>
      <c r="P88" s="26"/>
      <c r="Q88" s="26"/>
      <c r="R88" s="26"/>
      <c r="S88" s="26"/>
      <c r="T88" s="20"/>
      <c r="U88" s="20"/>
      <c r="V88" s="20"/>
      <c r="W88" s="20"/>
    </row>
    <row r="89" spans="1:23" s="14" customFormat="1" x14ac:dyDescent="0.25">
      <c r="A89" s="12">
        <v>63</v>
      </c>
      <c r="B89" s="13">
        <v>4521</v>
      </c>
      <c r="C89" s="13" t="s">
        <v>100</v>
      </c>
      <c r="D89" s="21">
        <v>371650</v>
      </c>
      <c r="E89" s="21"/>
      <c r="F89" s="21"/>
      <c r="G89" s="21">
        <v>371650.24</v>
      </c>
      <c r="H89" s="21"/>
      <c r="I89" s="21"/>
      <c r="J89" s="21"/>
      <c r="K89" s="21"/>
      <c r="L89" s="21"/>
      <c r="M89" s="21"/>
      <c r="N89" s="18">
        <f t="shared" si="1"/>
        <v>371650.24</v>
      </c>
      <c r="O89" s="27"/>
      <c r="P89" s="27"/>
      <c r="Q89" s="27"/>
      <c r="R89" s="27"/>
      <c r="S89" s="27"/>
      <c r="T89" s="22"/>
      <c r="U89" s="22"/>
      <c r="V89" s="22"/>
      <c r="W89" s="22"/>
    </row>
    <row r="90" spans="1:23" s="11" customFormat="1" x14ac:dyDescent="0.25">
      <c r="A90" s="2"/>
      <c r="B90" s="7">
        <v>515</v>
      </c>
      <c r="C90" s="7" t="s">
        <v>101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>
        <f t="shared" si="1"/>
        <v>0</v>
      </c>
      <c r="O90" s="26"/>
      <c r="P90" s="26"/>
      <c r="Q90" s="26"/>
      <c r="R90" s="26"/>
      <c r="S90" s="26"/>
      <c r="T90" s="20"/>
      <c r="U90" s="20"/>
      <c r="V90" s="20"/>
      <c r="W90" s="20"/>
    </row>
    <row r="91" spans="1:23" s="14" customFormat="1" x14ac:dyDescent="0.25">
      <c r="A91" s="12">
        <v>64</v>
      </c>
      <c r="B91" s="13">
        <v>5153</v>
      </c>
      <c r="C91" s="13" t="s">
        <v>102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18">
        <f t="shared" si="1"/>
        <v>0</v>
      </c>
      <c r="O91" s="27"/>
      <c r="P91" s="27"/>
      <c r="Q91" s="27"/>
      <c r="R91" s="27"/>
      <c r="S91" s="27"/>
      <c r="T91" s="22"/>
      <c r="U91" s="22"/>
      <c r="V91" s="22"/>
      <c r="W91" s="22"/>
    </row>
    <row r="92" spans="1:23" s="11" customFormat="1" x14ac:dyDescent="0.25">
      <c r="A92" s="2"/>
      <c r="B92" s="7">
        <v>518</v>
      </c>
      <c r="C92" s="7" t="s">
        <v>103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>
        <f t="shared" si="1"/>
        <v>0</v>
      </c>
      <c r="O92" s="26"/>
      <c r="P92" s="26"/>
      <c r="Q92" s="26"/>
      <c r="R92" s="26"/>
      <c r="S92" s="26"/>
      <c r="T92" s="20"/>
      <c r="U92" s="20"/>
      <c r="V92" s="20"/>
      <c r="W92" s="20"/>
    </row>
    <row r="93" spans="1:23" s="14" customFormat="1" x14ac:dyDescent="0.25">
      <c r="A93" s="12">
        <v>65</v>
      </c>
      <c r="B93" s="13">
        <v>5181</v>
      </c>
      <c r="C93" s="13" t="s">
        <v>104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18">
        <f t="shared" si="1"/>
        <v>0</v>
      </c>
      <c r="O93" s="27"/>
      <c r="P93" s="27"/>
      <c r="Q93" s="27"/>
      <c r="R93" s="27"/>
      <c r="S93" s="27"/>
      <c r="T93" s="22"/>
      <c r="U93" s="22"/>
      <c r="V93" s="22"/>
      <c r="W93" s="22"/>
    </row>
    <row r="94" spans="1:23" s="11" customFormat="1" x14ac:dyDescent="0.25">
      <c r="A94" s="2"/>
      <c r="B94" s="7">
        <v>544</v>
      </c>
      <c r="C94" s="7" t="s">
        <v>105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>
        <f t="shared" si="1"/>
        <v>0</v>
      </c>
      <c r="O94" s="26"/>
      <c r="P94" s="26"/>
      <c r="Q94" s="26"/>
      <c r="R94" s="26"/>
      <c r="S94" s="26"/>
      <c r="T94" s="20"/>
      <c r="U94" s="20"/>
      <c r="V94" s="20"/>
      <c r="W94" s="20"/>
    </row>
    <row r="95" spans="1:23" s="14" customFormat="1" x14ac:dyDescent="0.25">
      <c r="A95" s="12">
        <v>66</v>
      </c>
      <c r="B95" s="13">
        <v>5443</v>
      </c>
      <c r="C95" s="13" t="s">
        <v>106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18">
        <f t="shared" si="1"/>
        <v>0</v>
      </c>
      <c r="O95" s="27"/>
      <c r="P95" s="27"/>
      <c r="Q95" s="27"/>
      <c r="R95" s="27"/>
      <c r="S95" s="27"/>
      <c r="T95" s="22"/>
      <c r="U95" s="22"/>
      <c r="V95" s="22"/>
      <c r="W95" s="22"/>
    </row>
    <row r="96" spans="1:23" x14ac:dyDescent="0.25">
      <c r="A96" s="8"/>
      <c r="B96" s="8"/>
      <c r="C96" s="7" t="s">
        <v>108</v>
      </c>
      <c r="D96" s="18">
        <f>D7+D12+D14+D18+D23+D30+D42+D50</f>
        <v>29577106</v>
      </c>
      <c r="E96" s="18">
        <f>E7+E12+E14+E18+E23+E30+E42+E50</f>
        <v>29832652.240000002</v>
      </c>
      <c r="F96" s="15"/>
      <c r="G96" s="18">
        <f>G7+G12+G14+G18+G23+G30+G42+G50</f>
        <v>324162</v>
      </c>
      <c r="H96" s="15"/>
      <c r="I96" s="15"/>
      <c r="J96" s="15"/>
      <c r="K96" s="18">
        <f>K33</f>
        <v>37785</v>
      </c>
      <c r="L96" s="15"/>
      <c r="M96" s="15"/>
      <c r="N96" s="18">
        <f t="shared" si="1"/>
        <v>30194599.240000002</v>
      </c>
      <c r="O96" s="25"/>
      <c r="P96" s="25"/>
      <c r="Q96" s="25"/>
      <c r="R96" s="25"/>
      <c r="S96" s="25"/>
      <c r="T96" s="17"/>
      <c r="U96" s="17"/>
      <c r="V96" s="17"/>
      <c r="W96" s="17"/>
    </row>
    <row r="97" spans="1:23" x14ac:dyDescent="0.25">
      <c r="A97" s="8"/>
      <c r="B97" s="8"/>
      <c r="C97" s="7" t="s">
        <v>109</v>
      </c>
      <c r="D97" s="18">
        <f>D65+D71+D81+D83+D86+D88</f>
        <v>5809693</v>
      </c>
      <c r="E97" s="18">
        <f>E65+E71+E81+E83+E86+E88</f>
        <v>0</v>
      </c>
      <c r="F97" s="16"/>
      <c r="G97" s="18">
        <f>G65+G71+G81+G83+G86+G88</f>
        <v>4828548.2</v>
      </c>
      <c r="H97" s="16"/>
      <c r="I97" s="16"/>
      <c r="J97" s="16"/>
      <c r="K97" s="19"/>
      <c r="L97" s="16"/>
      <c r="M97" s="16"/>
      <c r="N97" s="18">
        <f t="shared" si="1"/>
        <v>4828548.2</v>
      </c>
      <c r="O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5">
      <c r="A98" s="6"/>
      <c r="B98" s="8"/>
      <c r="C98" s="7" t="s">
        <v>107</v>
      </c>
      <c r="D98" s="15">
        <v>0</v>
      </c>
      <c r="E98" s="16"/>
      <c r="F98" s="16"/>
      <c r="G98" s="16"/>
      <c r="H98" s="16"/>
      <c r="I98" s="16"/>
      <c r="J98" s="16"/>
      <c r="K98" s="16"/>
      <c r="L98" s="16"/>
      <c r="M98" s="16"/>
      <c r="N98" s="18">
        <f t="shared" si="1"/>
        <v>0</v>
      </c>
      <c r="O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5">
      <c r="A99" s="3"/>
      <c r="B99" s="9"/>
      <c r="C99" s="10" t="s">
        <v>69</v>
      </c>
      <c r="D99" s="23"/>
      <c r="E99" s="24"/>
      <c r="F99" s="24"/>
      <c r="G99" s="24"/>
      <c r="H99" s="24"/>
      <c r="I99" s="24"/>
      <c r="J99" s="24"/>
      <c r="K99" s="24"/>
      <c r="L99" s="24"/>
      <c r="M99" s="24"/>
      <c r="N99" s="31">
        <f t="shared" si="1"/>
        <v>0</v>
      </c>
      <c r="O99" s="30"/>
      <c r="P99" s="17"/>
      <c r="Q99" s="17"/>
      <c r="R99" s="17"/>
      <c r="S99" s="17"/>
      <c r="T99" s="17"/>
      <c r="U99" s="17"/>
      <c r="V99" s="17"/>
      <c r="W99" s="17"/>
    </row>
    <row r="100" spans="1:23" x14ac:dyDescent="0.25">
      <c r="A100" s="6"/>
      <c r="B100" s="8"/>
      <c r="C100" s="7" t="s">
        <v>70</v>
      </c>
      <c r="D100" s="15"/>
      <c r="E100" s="16"/>
      <c r="F100" s="16"/>
      <c r="G100" s="16"/>
      <c r="H100" s="16"/>
      <c r="I100" s="16"/>
      <c r="J100" s="16"/>
      <c r="K100" s="16"/>
      <c r="L100" s="16"/>
      <c r="M100" s="16"/>
      <c r="N100" s="15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 x14ac:dyDescent="0.25">
      <c r="A101" s="6"/>
      <c r="B101" s="8"/>
      <c r="C101" s="8"/>
      <c r="D101" s="1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 x14ac:dyDescent="0.25">
      <c r="A102" s="6"/>
      <c r="B102" s="8"/>
      <c r="C102" s="8"/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x14ac:dyDescent="0.25">
      <c r="A103" s="6"/>
      <c r="B103" s="8"/>
      <c r="C103" s="8"/>
      <c r="D103" s="15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x14ac:dyDescent="0.25">
      <c r="A104" s="6"/>
      <c r="B104" s="8"/>
      <c r="C104" s="8"/>
      <c r="D104" s="15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x14ac:dyDescent="0.25">
      <c r="A105" s="6"/>
      <c r="B105" s="8"/>
      <c r="C105" s="8"/>
      <c r="D105" s="1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1:23" x14ac:dyDescent="0.25">
      <c r="A106" s="6"/>
      <c r="B106" s="8"/>
      <c r="C106" s="8"/>
      <c r="D106" s="15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x14ac:dyDescent="0.25">
      <c r="A107" s="6"/>
      <c r="B107" s="8"/>
      <c r="C107" s="7" t="s">
        <v>72</v>
      </c>
      <c r="D107" s="15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 x14ac:dyDescent="0.25">
      <c r="A108" s="6"/>
      <c r="B108" s="8"/>
      <c r="C108" s="8"/>
      <c r="D108" s="15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x14ac:dyDescent="0.25">
      <c r="A109" s="6"/>
      <c r="B109" s="8"/>
      <c r="C109" s="8"/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x14ac:dyDescent="0.25">
      <c r="A110" s="6"/>
      <c r="B110" s="8"/>
      <c r="C110" s="8"/>
      <c r="D110" s="15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x14ac:dyDescent="0.25">
      <c r="A111" s="6"/>
      <c r="B111" s="8"/>
      <c r="C111" s="8"/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x14ac:dyDescent="0.25">
      <c r="A112" s="6"/>
      <c r="B112" s="8"/>
      <c r="C112" s="8"/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x14ac:dyDescent="0.25">
      <c r="A113" s="6"/>
      <c r="B113" s="8"/>
      <c r="C113" s="8"/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 x14ac:dyDescent="0.25">
      <c r="A114" s="6"/>
      <c r="B114" s="8"/>
      <c r="C114" s="8"/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1:23" x14ac:dyDescent="0.25">
      <c r="A115" s="6"/>
      <c r="B115" s="8"/>
      <c r="C115" s="8"/>
      <c r="D115" s="15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x14ac:dyDescent="0.25">
      <c r="A116" s="6"/>
      <c r="B116" s="8"/>
      <c r="C116" s="8"/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 x14ac:dyDescent="0.25">
      <c r="A117" s="6"/>
      <c r="B117" s="8"/>
      <c r="C117" s="8"/>
      <c r="D117" s="15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x14ac:dyDescent="0.25">
      <c r="A118" s="6"/>
      <c r="B118" s="8"/>
      <c r="C118" s="8"/>
      <c r="D118" s="15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x14ac:dyDescent="0.25">
      <c r="A119" s="6"/>
      <c r="B119" s="8"/>
      <c r="C119" s="7" t="s">
        <v>80</v>
      </c>
      <c r="D119" s="15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x14ac:dyDescent="0.25">
      <c r="A120" s="6"/>
      <c r="B120" s="8"/>
      <c r="C120" s="8"/>
      <c r="D120" s="15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 x14ac:dyDescent="0.25">
      <c r="A121" s="6"/>
      <c r="B121" s="8"/>
      <c r="C121" s="8"/>
      <c r="D121" s="15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x14ac:dyDescent="0.25">
      <c r="A122" s="6"/>
      <c r="B122" s="8"/>
      <c r="C122" s="8"/>
      <c r="D122" s="15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x14ac:dyDescent="0.25">
      <c r="D123" s="2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x14ac:dyDescent="0.25">
      <c r="D124" s="2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x14ac:dyDescent="0.25">
      <c r="D125" s="2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x14ac:dyDescent="0.25">
      <c r="D126" s="2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x14ac:dyDescent="0.25">
      <c r="D127" s="2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x14ac:dyDescent="0.25">
      <c r="D128" s="2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4:23" x14ac:dyDescent="0.25">
      <c r="D129" s="2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4:23" x14ac:dyDescent="0.25">
      <c r="D130" s="2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4:23" x14ac:dyDescent="0.25">
      <c r="D131" s="2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4:23" x14ac:dyDescent="0.25">
      <c r="D132" s="2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4:23" x14ac:dyDescent="0.25">
      <c r="D133" s="2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4:23" x14ac:dyDescent="0.25">
      <c r="D134" s="2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4:23" x14ac:dyDescent="0.25">
      <c r="D135" s="2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4:23" x14ac:dyDescent="0.25">
      <c r="D136" s="2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4:23" x14ac:dyDescent="0.25">
      <c r="D137" s="2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4:23" x14ac:dyDescent="0.25">
      <c r="D138" s="2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4:23" x14ac:dyDescent="0.25">
      <c r="D139" s="2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4:23" x14ac:dyDescent="0.25">
      <c r="D140" s="2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4:23" x14ac:dyDescent="0.25">
      <c r="D141" s="2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4:23" x14ac:dyDescent="0.25">
      <c r="D142" s="2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4:23" x14ac:dyDescent="0.25">
      <c r="D143" s="2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4:23" x14ac:dyDescent="0.25">
      <c r="D144" s="2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4:23" x14ac:dyDescent="0.25">
      <c r="D145" s="2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4:23" x14ac:dyDescent="0.25">
      <c r="D146" s="2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4:23" x14ac:dyDescent="0.25">
      <c r="D147" s="2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4:23" x14ac:dyDescent="0.25">
      <c r="D148" s="2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4:23" x14ac:dyDescent="0.25">
      <c r="D149" s="2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4:23" x14ac:dyDescent="0.25">
      <c r="D150" s="2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4:23" x14ac:dyDescent="0.25">
      <c r="D151" s="2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4:23" x14ac:dyDescent="0.25">
      <c r="D152" s="2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4:23" x14ac:dyDescent="0.25">
      <c r="D153" s="2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4:23" x14ac:dyDescent="0.25">
      <c r="D154" s="2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4:23" x14ac:dyDescent="0.25">
      <c r="D155" s="2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4:23" x14ac:dyDescent="0.25">
      <c r="D156" s="2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4:23" x14ac:dyDescent="0.25">
      <c r="D157" s="2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4:23" x14ac:dyDescent="0.25"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4:23" x14ac:dyDescent="0.25"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4:23" x14ac:dyDescent="0.25">
      <c r="D160" s="2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4:23" x14ac:dyDescent="0.25">
      <c r="D161" s="2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4:23" x14ac:dyDescent="0.25">
      <c r="D162" s="2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4:23" x14ac:dyDescent="0.25">
      <c r="D163" s="2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4:23" x14ac:dyDescent="0.25">
      <c r="D164" s="2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4:23" x14ac:dyDescent="0.25">
      <c r="D165" s="2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4:23" x14ac:dyDescent="0.25">
      <c r="D166" s="2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4:23" x14ac:dyDescent="0.25">
      <c r="D167" s="2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4:23" x14ac:dyDescent="0.25">
      <c r="D168" s="2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4:23" x14ac:dyDescent="0.25">
      <c r="D169" s="25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4:23" x14ac:dyDescent="0.25">
      <c r="D170" s="25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4:23" x14ac:dyDescent="0.25">
      <c r="D171" s="25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4:23" x14ac:dyDescent="0.25">
      <c r="D172" s="25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4:23" x14ac:dyDescent="0.25">
      <c r="D173" s="25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4:23" x14ac:dyDescent="0.25">
      <c r="D174" s="25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4:23" x14ac:dyDescent="0.25">
      <c r="D175" s="25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4:23" x14ac:dyDescent="0.25">
      <c r="D176" s="25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4:23" x14ac:dyDescent="0.25">
      <c r="D177" s="25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4:23" x14ac:dyDescent="0.25">
      <c r="D178" s="25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4:23" x14ac:dyDescent="0.25">
      <c r="D179" s="25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4:23" x14ac:dyDescent="0.25">
      <c r="D180" s="25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4:23" x14ac:dyDescent="0.25">
      <c r="D181" s="25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4:23" x14ac:dyDescent="0.25">
      <c r="D182" s="25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4:23" x14ac:dyDescent="0.25">
      <c r="D183" s="25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4:23" x14ac:dyDescent="0.25">
      <c r="D184" s="2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4:23" x14ac:dyDescent="0.25">
      <c r="D185" s="25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4:23" x14ac:dyDescent="0.25">
      <c r="D186" s="25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4:23" x14ac:dyDescent="0.25">
      <c r="D187" s="25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4:23" x14ac:dyDescent="0.25">
      <c r="D188" s="25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4:23" x14ac:dyDescent="0.25">
      <c r="D189" s="25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4:23" x14ac:dyDescent="0.25">
      <c r="D190" s="25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4:23" x14ac:dyDescent="0.25">
      <c r="D191" s="25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4:23" x14ac:dyDescent="0.25">
      <c r="D192" s="25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4:23" x14ac:dyDescent="0.25">
      <c r="D193" s="25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4:23" x14ac:dyDescent="0.25">
      <c r="D194" s="25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4:23" x14ac:dyDescent="0.25">
      <c r="D195" s="25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4:23" x14ac:dyDescent="0.25">
      <c r="D196" s="25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4:23" x14ac:dyDescent="0.25">
      <c r="D197" s="25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4:23" x14ac:dyDescent="0.25">
      <c r="D198" s="25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4:23" x14ac:dyDescent="0.25">
      <c r="D199" s="25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4:23" x14ac:dyDescent="0.25">
      <c r="D200" s="25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4:23" x14ac:dyDescent="0.25">
      <c r="D201" s="25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4:23" x14ac:dyDescent="0.25">
      <c r="D202" s="25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4:23" x14ac:dyDescent="0.25">
      <c r="D203" s="25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4:23" x14ac:dyDescent="0.25">
      <c r="D204" s="25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4:23" x14ac:dyDescent="0.25">
      <c r="D205" s="25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4:23" x14ac:dyDescent="0.25">
      <c r="D206" s="25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4:23" x14ac:dyDescent="0.25">
      <c r="D207" s="25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4:23" x14ac:dyDescent="0.25">
      <c r="D208" s="25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4:23" x14ac:dyDescent="0.25">
      <c r="D209" s="25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4:23" x14ac:dyDescent="0.25">
      <c r="D210" s="25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4:23" x14ac:dyDescent="0.25">
      <c r="D211" s="25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4:23" x14ac:dyDescent="0.25">
      <c r="D212" s="25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4:23" x14ac:dyDescent="0.25">
      <c r="D213" s="25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4:23" x14ac:dyDescent="0.25">
      <c r="D214" s="25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4:23" x14ac:dyDescent="0.25">
      <c r="D215" s="25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4:23" x14ac:dyDescent="0.25">
      <c r="D216" s="25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4:23" x14ac:dyDescent="0.25">
      <c r="D217" s="25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4:23" x14ac:dyDescent="0.25">
      <c r="D218" s="25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4:23" x14ac:dyDescent="0.25">
      <c r="D219" s="25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4:23" x14ac:dyDescent="0.25">
      <c r="D220" s="25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4:23" x14ac:dyDescent="0.25">
      <c r="D221" s="25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4:23" x14ac:dyDescent="0.25">
      <c r="D222" s="25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4:23" x14ac:dyDescent="0.25">
      <c r="D223" s="25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4:23" x14ac:dyDescent="0.25">
      <c r="D224" s="25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4:23" x14ac:dyDescent="0.25">
      <c r="D225" s="25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4:23" x14ac:dyDescent="0.25">
      <c r="D226" s="25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4:23" x14ac:dyDescent="0.25">
      <c r="D227" s="25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4:23" x14ac:dyDescent="0.25">
      <c r="D228" s="25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4:23" x14ac:dyDescent="0.25">
      <c r="D229" s="25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4:23" x14ac:dyDescent="0.25">
      <c r="D230" s="25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4:23" x14ac:dyDescent="0.25">
      <c r="D231" s="25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4:23" x14ac:dyDescent="0.25">
      <c r="D232" s="25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4:23" x14ac:dyDescent="0.25">
      <c r="D233" s="25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4:23" x14ac:dyDescent="0.25">
      <c r="D234" s="25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4:23" x14ac:dyDescent="0.25">
      <c r="D235" s="25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4:23" x14ac:dyDescent="0.25">
      <c r="D236" s="25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4:23" x14ac:dyDescent="0.25">
      <c r="D237" s="25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4:23" x14ac:dyDescent="0.25">
      <c r="D238" s="25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4:23" x14ac:dyDescent="0.25">
      <c r="D239" s="25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4:23" x14ac:dyDescent="0.25">
      <c r="D240" s="25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4:23" x14ac:dyDescent="0.25">
      <c r="D241" s="25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4:23" x14ac:dyDescent="0.25">
      <c r="D242" s="25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4:23" x14ac:dyDescent="0.25">
      <c r="D243" s="25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4:23" x14ac:dyDescent="0.25">
      <c r="D244" s="25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4:23" x14ac:dyDescent="0.25">
      <c r="D245" s="25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4:23" x14ac:dyDescent="0.25">
      <c r="D246" s="25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4:23" x14ac:dyDescent="0.25">
      <c r="D247" s="25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4:23" x14ac:dyDescent="0.25">
      <c r="D248" s="25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4:23" x14ac:dyDescent="0.25">
      <c r="D249" s="2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4:23" x14ac:dyDescent="0.25">
      <c r="D250" s="25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4:23" x14ac:dyDescent="0.25">
      <c r="D251" s="25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4:23" x14ac:dyDescent="0.25">
      <c r="D252" s="25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4:23" x14ac:dyDescent="0.25">
      <c r="D253" s="25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4:23" x14ac:dyDescent="0.25">
      <c r="D254" s="25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4:23" x14ac:dyDescent="0.25">
      <c r="D255" s="25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4:23" x14ac:dyDescent="0.25">
      <c r="D256" s="25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4:23" x14ac:dyDescent="0.25">
      <c r="D257" s="25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4:23" x14ac:dyDescent="0.25">
      <c r="D258" s="25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4:23" x14ac:dyDescent="0.25">
      <c r="D259" s="25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4:23" x14ac:dyDescent="0.25">
      <c r="D260" s="25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4:23" x14ac:dyDescent="0.25">
      <c r="D261" s="25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4:23" x14ac:dyDescent="0.25">
      <c r="D262" s="25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4:23" x14ac:dyDescent="0.25">
      <c r="D263" s="25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4:23" x14ac:dyDescent="0.25">
      <c r="D264" s="25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4:23" x14ac:dyDescent="0.25">
      <c r="D265" s="25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4:23" x14ac:dyDescent="0.25">
      <c r="D266" s="25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4:23" x14ac:dyDescent="0.25">
      <c r="D267" s="25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4:23" x14ac:dyDescent="0.25">
      <c r="D268" s="25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4:23" x14ac:dyDescent="0.25">
      <c r="D269" s="25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4:23" x14ac:dyDescent="0.25">
      <c r="D270" s="25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4:23" x14ac:dyDescent="0.25">
      <c r="D271" s="25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4:23" x14ac:dyDescent="0.25">
      <c r="D272" s="25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4:23" x14ac:dyDescent="0.25">
      <c r="D273" s="25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  <row r="274" spans="4:23" x14ac:dyDescent="0.25">
      <c r="D274" s="25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</row>
    <row r="275" spans="4:23" x14ac:dyDescent="0.25">
      <c r="D275" s="25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</row>
    <row r="276" spans="4:23" x14ac:dyDescent="0.25">
      <c r="D276" s="25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</row>
    <row r="277" spans="4:23" x14ac:dyDescent="0.25">
      <c r="D277" s="25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</row>
    <row r="278" spans="4:23" x14ac:dyDescent="0.25">
      <c r="D278" s="25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</row>
    <row r="279" spans="4:23" x14ac:dyDescent="0.25">
      <c r="D279" s="25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4:23" x14ac:dyDescent="0.25">
      <c r="D280" s="25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</row>
    <row r="281" spans="4:23" x14ac:dyDescent="0.25">
      <c r="D281" s="25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</row>
    <row r="282" spans="4:23" x14ac:dyDescent="0.25">
      <c r="D282" s="25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</row>
    <row r="283" spans="4:23" x14ac:dyDescent="0.25">
      <c r="D283" s="25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</row>
    <row r="284" spans="4:23" x14ac:dyDescent="0.25">
      <c r="D284" s="25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</row>
    <row r="285" spans="4:23" x14ac:dyDescent="0.25">
      <c r="D285" s="25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</row>
    <row r="286" spans="4:23" x14ac:dyDescent="0.25">
      <c r="D286" s="25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</row>
    <row r="287" spans="4:23" x14ac:dyDescent="0.25">
      <c r="D287" s="25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</row>
    <row r="288" spans="4:23" x14ac:dyDescent="0.25">
      <c r="D288" s="25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4:23" x14ac:dyDescent="0.25">
      <c r="D289" s="25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4:23" x14ac:dyDescent="0.25">
      <c r="D290" s="25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4:23" x14ac:dyDescent="0.25">
      <c r="D291" s="25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</row>
    <row r="292" spans="4:23" x14ac:dyDescent="0.25">
      <c r="D292" s="25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</row>
  </sheetData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Grad Zagreb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 Tomić</dc:creator>
  <cp:lastModifiedBy>Valentina Mirtić</cp:lastModifiedBy>
  <cp:lastPrinted>2017-02-28T08:33:08Z</cp:lastPrinted>
  <dcterms:created xsi:type="dcterms:W3CDTF">2017-02-27T08:27:55Z</dcterms:created>
  <dcterms:modified xsi:type="dcterms:W3CDTF">2017-10-16T08:31:54Z</dcterms:modified>
</cp:coreProperties>
</file>